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 tabRatio="798" activeTab="4"/>
  </bookViews>
  <sheets>
    <sheet name="pontszámok" sheetId="6" r:id="rId1"/>
    <sheet name="fehér" sheetId="1" r:id="rId2"/>
    <sheet name="vörös" sheetId="2" r:id="rId3"/>
    <sheet name="fehér szakmai" sheetId="7" r:id="rId4"/>
    <sheet name="fehér társadalmi" sheetId="8" r:id="rId5"/>
    <sheet name="fehér női" sheetId="9" r:id="rId6"/>
    <sheet name="vörös szakmai" sheetId="10" r:id="rId7"/>
    <sheet name="vörös társadalmi" sheetId="11" r:id="rId8"/>
    <sheet name="vörös női" sheetId="12" r:id="rId9"/>
  </sheets>
  <definedNames>
    <definedName name="minősítés">pontszámok!$B$3:$D$6</definedName>
    <definedName name="_xlnm.Print_Area" localSheetId="1">fehér!$B$1:$G$38</definedName>
    <definedName name="_xlnm.Print_Area" localSheetId="5">'fehér női'!$A$1:$G$13</definedName>
    <definedName name="_xlnm.Print_Area" localSheetId="3">'fehér szakmai'!$A$1:$G$39</definedName>
    <definedName name="_xlnm.Print_Area" localSheetId="4">'fehér társadalmi'!$A$1:$G$39</definedName>
  </definedNames>
  <calcPr calcId="145621"/>
</workbook>
</file>

<file path=xl/calcChain.xml><?xml version="1.0" encoding="utf-8"?>
<calcChain xmlns="http://schemas.openxmlformats.org/spreadsheetml/2006/main">
  <c r="F2" i="8" l="1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2" i="12"/>
  <c r="F3" i="12"/>
  <c r="F4" i="12"/>
  <c r="F5" i="12"/>
  <c r="F6" i="12"/>
  <c r="F7" i="12"/>
  <c r="F8" i="12"/>
  <c r="F9" i="12"/>
  <c r="F10" i="12"/>
  <c r="F11" i="12"/>
  <c r="F12" i="12"/>
  <c r="F13" i="12"/>
  <c r="F40" i="10" l="1"/>
  <c r="F44" i="10"/>
  <c r="F37" i="10"/>
  <c r="F34" i="10"/>
  <c r="F39" i="10"/>
  <c r="F35" i="10"/>
  <c r="F12" i="10"/>
  <c r="F27" i="10"/>
  <c r="F43" i="10"/>
  <c r="F36" i="10"/>
  <c r="F38" i="10"/>
  <c r="F28" i="10"/>
  <c r="F30" i="10"/>
  <c r="F29" i="10"/>
  <c r="F10" i="10"/>
  <c r="F7" i="10"/>
  <c r="F8" i="10"/>
  <c r="F41" i="10"/>
  <c r="F42" i="10"/>
  <c r="F25" i="10"/>
  <c r="F22" i="10"/>
  <c r="F24" i="10"/>
  <c r="F9" i="10"/>
  <c r="F6" i="10"/>
  <c r="F17" i="10"/>
  <c r="F45" i="10"/>
  <c r="F14" i="10"/>
  <c r="F31" i="10"/>
  <c r="F19" i="10"/>
  <c r="F21" i="10"/>
  <c r="F13" i="10"/>
  <c r="F15" i="10"/>
  <c r="F4" i="10"/>
  <c r="F23" i="10"/>
  <c r="F26" i="10"/>
  <c r="F11" i="10"/>
  <c r="F5" i="10"/>
  <c r="F20" i="10"/>
  <c r="F33" i="10"/>
  <c r="F16" i="10"/>
  <c r="F32" i="10"/>
  <c r="F3" i="10"/>
  <c r="F18" i="10"/>
  <c r="F2" i="10"/>
  <c r="F29" i="7"/>
  <c r="G29" i="7" s="1"/>
  <c r="F2" i="9"/>
  <c r="F3" i="9"/>
  <c r="F4" i="9"/>
  <c r="F5" i="9"/>
  <c r="F6" i="9"/>
  <c r="F7" i="9"/>
  <c r="F8" i="9"/>
  <c r="F9" i="9"/>
  <c r="F10" i="9"/>
  <c r="F11" i="9"/>
  <c r="F12" i="9"/>
  <c r="F13" i="9"/>
  <c r="F33" i="7" l="1"/>
  <c r="F37" i="7"/>
  <c r="G37" i="7" l="1"/>
  <c r="F16" i="7"/>
  <c r="G16" i="7" s="1"/>
  <c r="F30" i="7"/>
  <c r="G30" i="7" s="1"/>
  <c r="F21" i="7"/>
  <c r="G21" i="7" s="1"/>
  <c r="F20" i="7"/>
  <c r="G20" i="7" s="1"/>
  <c r="F8" i="7"/>
  <c r="G8" i="7" s="1"/>
  <c r="F7" i="7"/>
  <c r="G7" i="7" s="1"/>
  <c r="F23" i="7"/>
  <c r="G23" i="7" s="1"/>
  <c r="F35" i="7"/>
  <c r="G35" i="7" s="1"/>
  <c r="F39" i="7"/>
  <c r="G39" i="7" s="1"/>
  <c r="F38" i="7"/>
  <c r="G38" i="7" s="1"/>
  <c r="F18" i="7"/>
  <c r="G18" i="7" s="1"/>
  <c r="F26" i="7"/>
  <c r="G26" i="7" s="1"/>
  <c r="F25" i="7"/>
  <c r="G25" i="7" s="1"/>
  <c r="F17" i="7"/>
  <c r="G17" i="7" s="1"/>
  <c r="F32" i="7"/>
  <c r="G32" i="7" s="1"/>
  <c r="F24" i="7"/>
  <c r="G24" i="7" s="1"/>
  <c r="F9" i="7"/>
  <c r="G9" i="7" s="1"/>
  <c r="F6" i="7"/>
  <c r="G6" i="7" s="1"/>
  <c r="F19" i="7"/>
  <c r="G19" i="7" s="1"/>
  <c r="F11" i="7"/>
  <c r="G11" i="7" s="1"/>
  <c r="F22" i="7"/>
  <c r="G22" i="7" s="1"/>
  <c r="F4" i="7"/>
  <c r="G4" i="7" s="1"/>
  <c r="F36" i="7"/>
  <c r="G36" i="7" s="1"/>
  <c r="F3" i="7"/>
  <c r="G3" i="7" s="1"/>
  <c r="F15" i="7"/>
  <c r="G15" i="7" s="1"/>
  <c r="F2" i="7"/>
  <c r="G2" i="7" s="1"/>
  <c r="F10" i="7"/>
  <c r="G10" i="7" s="1"/>
  <c r="F34" i="7"/>
  <c r="G34" i="7" s="1"/>
  <c r="F27" i="7"/>
  <c r="G27" i="7" s="1"/>
  <c r="F12" i="7"/>
  <c r="G12" i="7" s="1"/>
  <c r="F31" i="7"/>
  <c r="G31" i="7" s="1"/>
  <c r="F28" i="7"/>
  <c r="G28" i="7" s="1"/>
  <c r="F13" i="7"/>
  <c r="G13" i="7" s="1"/>
  <c r="F5" i="7"/>
  <c r="G5" i="7" s="1"/>
  <c r="F14" i="7"/>
  <c r="G14" i="7" s="1"/>
  <c r="G33" i="7"/>
  <c r="G13" i="12" l="1"/>
  <c r="G12" i="12"/>
  <c r="G11" i="12"/>
  <c r="G10" i="12"/>
  <c r="G9" i="12"/>
  <c r="G8" i="12"/>
  <c r="G7" i="12"/>
  <c r="G6" i="12"/>
  <c r="G5" i="12"/>
  <c r="G4" i="12"/>
  <c r="G3" i="12"/>
  <c r="G2" i="12"/>
  <c r="G40" i="10"/>
  <c r="G2" i="9"/>
  <c r="G2" i="8"/>
  <c r="G3" i="8"/>
  <c r="G5" i="8"/>
  <c r="G6" i="8"/>
  <c r="G7" i="8"/>
  <c r="G8" i="8"/>
  <c r="G9" i="8"/>
  <c r="G10" i="8"/>
  <c r="G11" i="8"/>
  <c r="G12" i="8"/>
  <c r="G13" i="8"/>
  <c r="G14" i="8"/>
  <c r="G15" i="8"/>
  <c r="G17" i="8"/>
  <c r="G19" i="8"/>
  <c r="G21" i="8"/>
  <c r="G22" i="8"/>
  <c r="G23" i="8"/>
  <c r="G25" i="8"/>
  <c r="G27" i="8"/>
  <c r="G28" i="8"/>
  <c r="G29" i="8"/>
  <c r="G30" i="8"/>
  <c r="G31" i="8"/>
  <c r="G33" i="8"/>
  <c r="G35" i="8"/>
  <c r="G37" i="8"/>
  <c r="G38" i="8"/>
  <c r="G39" i="8"/>
  <c r="G4" i="8"/>
  <c r="G16" i="8"/>
  <c r="G18" i="8"/>
  <c r="G20" i="8"/>
  <c r="G24" i="8"/>
  <c r="G26" i="8"/>
  <c r="G32" i="8"/>
  <c r="G34" i="8"/>
  <c r="G36" i="8"/>
  <c r="F45" i="11"/>
  <c r="G45" i="11" s="1"/>
  <c r="F44" i="11"/>
  <c r="G44" i="11" s="1"/>
  <c r="F43" i="11"/>
  <c r="G43" i="11" s="1"/>
  <c r="F42" i="11"/>
  <c r="G42" i="11" s="1"/>
  <c r="F41" i="11"/>
  <c r="G41" i="11" s="1"/>
  <c r="F40" i="11"/>
  <c r="G40" i="11" s="1"/>
  <c r="F39" i="11"/>
  <c r="G39" i="11" s="1"/>
  <c r="F38" i="11"/>
  <c r="G38" i="11" s="1"/>
  <c r="F37" i="11"/>
  <c r="G37" i="11" s="1"/>
  <c r="F36" i="11"/>
  <c r="G36" i="11" s="1"/>
  <c r="F35" i="11"/>
  <c r="G35" i="11" s="1"/>
  <c r="F34" i="11"/>
  <c r="G34" i="11" s="1"/>
  <c r="F33" i="11"/>
  <c r="G33" i="11" s="1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F4" i="11"/>
  <c r="G4" i="11" s="1"/>
  <c r="F3" i="11"/>
  <c r="G3" i="11" s="1"/>
  <c r="F2" i="11"/>
  <c r="G2" i="11" s="1"/>
  <c r="G44" i="10"/>
  <c r="G37" i="10"/>
  <c r="G34" i="10"/>
  <c r="G39" i="10"/>
  <c r="G35" i="10"/>
  <c r="G12" i="10"/>
  <c r="G27" i="10"/>
  <c r="G43" i="10"/>
  <c r="G36" i="10"/>
  <c r="G38" i="10"/>
  <c r="G28" i="10"/>
  <c r="G30" i="10"/>
  <c r="G29" i="10"/>
  <c r="G10" i="10"/>
  <c r="G7" i="10"/>
  <c r="G8" i="10"/>
  <c r="G41" i="10"/>
  <c r="G42" i="10"/>
  <c r="G25" i="10"/>
  <c r="G22" i="10"/>
  <c r="G24" i="10"/>
  <c r="G9" i="10"/>
  <c r="G6" i="10"/>
  <c r="G17" i="10"/>
  <c r="G14" i="10"/>
  <c r="G31" i="10"/>
  <c r="G19" i="10"/>
  <c r="G21" i="10"/>
  <c r="G13" i="10"/>
  <c r="G15" i="10"/>
  <c r="G4" i="10"/>
  <c r="G23" i="10"/>
  <c r="G26" i="10"/>
  <c r="G11" i="10"/>
  <c r="G5" i="10"/>
  <c r="G20" i="10"/>
  <c r="G33" i="10"/>
  <c r="G16" i="10"/>
  <c r="G32" i="10"/>
  <c r="G3" i="10"/>
  <c r="G18" i="10"/>
  <c r="G2" i="10"/>
  <c r="G13" i="9"/>
  <c r="G12" i="9"/>
  <c r="G11" i="9"/>
  <c r="G10" i="9"/>
  <c r="G9" i="9"/>
  <c r="G8" i="9"/>
  <c r="G7" i="9"/>
  <c r="G6" i="9"/>
  <c r="G5" i="9"/>
  <c r="G4" i="9"/>
  <c r="G3" i="9"/>
</calcChain>
</file>

<file path=xl/sharedStrings.xml><?xml version="1.0" encoding="utf-8"?>
<sst xmlns="http://schemas.openxmlformats.org/spreadsheetml/2006/main" count="957" uniqueCount="137">
  <si>
    <t>Termőhely</t>
  </si>
  <si>
    <t>Vegyes fehér</t>
  </si>
  <si>
    <t>Petrovics István</t>
  </si>
  <si>
    <t>Pogányhegy</t>
  </si>
  <si>
    <t>Tar Csaba</t>
  </si>
  <si>
    <t>Pösei hegy</t>
  </si>
  <si>
    <t>Irsai Olivér</t>
  </si>
  <si>
    <t>Mészáros István</t>
  </si>
  <si>
    <t>Csömötei hegy</t>
  </si>
  <si>
    <t>Gyöngyösfalu</t>
  </si>
  <si>
    <t>Chardonnay</t>
  </si>
  <si>
    <t>Zöldveltelini</t>
  </si>
  <si>
    <t>Albert Csaba</t>
  </si>
  <si>
    <t>Tramini</t>
  </si>
  <si>
    <t>Cserszegi fűszeres</t>
  </si>
  <si>
    <t>Zenit</t>
  </si>
  <si>
    <t>Zöld veltelini</t>
  </si>
  <si>
    <t>Kákossy Endre</t>
  </si>
  <si>
    <t>Olaszrizling P20</t>
  </si>
  <si>
    <t>Soós Miklós</t>
  </si>
  <si>
    <t>Bianca</t>
  </si>
  <si>
    <t>Jagodics Csaba</t>
  </si>
  <si>
    <t>Rizlingszilváni</t>
  </si>
  <si>
    <t>Pintér Dezső</t>
  </si>
  <si>
    <t>Pösei új hegy</t>
  </si>
  <si>
    <t>Tar János</t>
  </si>
  <si>
    <t>Otthon</t>
  </si>
  <si>
    <t>Desics Ferenc</t>
  </si>
  <si>
    <t>Cuvée</t>
  </si>
  <si>
    <t>Varga István</t>
  </si>
  <si>
    <t>Királyleányka</t>
  </si>
  <si>
    <t>Ezerjó</t>
  </si>
  <si>
    <t>Albert László</t>
  </si>
  <si>
    <t xml:space="preserve">Olaszrizling </t>
  </si>
  <si>
    <t>Olaszrizling</t>
  </si>
  <si>
    <t>Bokkon Lászlóné</t>
  </si>
  <si>
    <t xml:space="preserve">Cserszegi Zengő Zenit </t>
  </si>
  <si>
    <t>Sántha Tibor</t>
  </si>
  <si>
    <t>A termelő neve</t>
  </si>
  <si>
    <t>Nika László</t>
  </si>
  <si>
    <t>Perenye</t>
  </si>
  <si>
    <t>Zweigelt rosé</t>
  </si>
  <si>
    <t>Takács József</t>
  </si>
  <si>
    <t>Kövi-dűlő Kőszeg</t>
  </si>
  <si>
    <t>Szabó György</t>
  </si>
  <si>
    <t>Csömötei-hegy</t>
  </si>
  <si>
    <t>Vegyes Fehér</t>
  </si>
  <si>
    <t>Móritz Ferenc</t>
  </si>
  <si>
    <t>Gencsapáti</t>
  </si>
  <si>
    <t>Kelemen András</t>
  </si>
  <si>
    <t>Szlávich Vincéné</t>
  </si>
  <si>
    <t>Fehér cuvée</t>
  </si>
  <si>
    <t>Imre Géza</t>
  </si>
  <si>
    <t>Döbör József</t>
  </si>
  <si>
    <t>Hosszúpereszteg</t>
  </si>
  <si>
    <t>Bolfán Imre</t>
  </si>
  <si>
    <t>Rizlingszilváni-Zöldveltelini Cuvée</t>
  </si>
  <si>
    <t>Lukács Farkas József</t>
  </si>
  <si>
    <t>Mucza Béla</t>
  </si>
  <si>
    <t>Gergácz István</t>
  </si>
  <si>
    <t>Rozália</t>
  </si>
  <si>
    <t>A nevezett bor fajtája</t>
  </si>
  <si>
    <t>A  bor évjárata</t>
  </si>
  <si>
    <t>Nevezési sorszám</t>
  </si>
  <si>
    <t>Bírálati sorszám</t>
  </si>
  <si>
    <t>Fehér Cuvée (Bianca, Cserszegi fűszeres, Zöldszilváni)</t>
  </si>
  <si>
    <t>Kékfrankos</t>
  </si>
  <si>
    <t>Zweigelt</t>
  </si>
  <si>
    <t>Horváth László</t>
  </si>
  <si>
    <t>Nagy László</t>
  </si>
  <si>
    <t>Vegyes vörös</t>
  </si>
  <si>
    <t>Oportó</t>
  </si>
  <si>
    <t>Pinot Noir</t>
  </si>
  <si>
    <t>Cabernet Savignon</t>
  </si>
  <si>
    <t>Burgundi</t>
  </si>
  <si>
    <t>Kékfrankos Zweigelt Cuvée</t>
  </si>
  <si>
    <t>Schott Pincészet</t>
  </si>
  <si>
    <t>Kékfrankos Zweigelt Cabernet Barrique</t>
  </si>
  <si>
    <t>Kékfrankos Rosé</t>
  </si>
  <si>
    <t>Kőszeg-Kövi dűlő</t>
  </si>
  <si>
    <t>Bálint Miklós</t>
  </si>
  <si>
    <t>Németh József</t>
  </si>
  <si>
    <t>Vegyes Vörös</t>
  </si>
  <si>
    <t>Rózsa Sándor</t>
  </si>
  <si>
    <t>Mészáros Csaba</t>
  </si>
  <si>
    <t>Zweigelt Barrique</t>
  </si>
  <si>
    <t>Blauburger</t>
  </si>
  <si>
    <t>Kékfrankos-Oportó Cuvée</t>
  </si>
  <si>
    <t>Béri Ferencné</t>
  </si>
  <si>
    <t>Otelló</t>
  </si>
  <si>
    <t>Zweigelt-Kékfrankos Cuvée</t>
  </si>
  <si>
    <t>Merlot-Dornfelder Cuvée</t>
  </si>
  <si>
    <t>Geröly József</t>
  </si>
  <si>
    <t>Muczáné Bárdosi Eszter</t>
  </si>
  <si>
    <t>Kékfrankos-Zweigelt Cuvée</t>
  </si>
  <si>
    <t>14 VK</t>
  </si>
  <si>
    <t>Kékfrankos Zweigelt Barrique</t>
  </si>
  <si>
    <t>Jáger Imre</t>
  </si>
  <si>
    <t>*1</t>
  </si>
  <si>
    <t>30 ST</t>
  </si>
  <si>
    <t>Pösei Cuvée (Kékfrankos-Zweigelt-Blauburger)</t>
  </si>
  <si>
    <t>Kékfrankos Zweigelt Cabernet Cuvée</t>
  </si>
  <si>
    <t>Dornfelder Merlot Cuvée</t>
  </si>
  <si>
    <t>Blauburger Dornfelder Burgundi Cuvée</t>
  </si>
  <si>
    <t>9 ST</t>
  </si>
  <si>
    <t>15 ST</t>
  </si>
  <si>
    <t>n</t>
  </si>
  <si>
    <t>Pontszám</t>
  </si>
  <si>
    <t>Minősítés</t>
  </si>
  <si>
    <t>Oklevél</t>
  </si>
  <si>
    <t>Bronz</t>
  </si>
  <si>
    <t>Ezüst</t>
  </si>
  <si>
    <t>Arany</t>
  </si>
  <si>
    <t>12 ST</t>
  </si>
  <si>
    <t>Stefanich Kornél</t>
  </si>
  <si>
    <t>Abért Gyula</t>
  </si>
  <si>
    <t>Molnár Sándor</t>
  </si>
  <si>
    <t>Mándli Dóra</t>
  </si>
  <si>
    <t>Kristály István</t>
  </si>
  <si>
    <t>Dr. Jónás Zsigmond</t>
  </si>
  <si>
    <t>Hatos István</t>
  </si>
  <si>
    <t>Jagodics Tamás</t>
  </si>
  <si>
    <t>Mándli Tibor</t>
  </si>
  <si>
    <t>Dr. Árva Pál</t>
  </si>
  <si>
    <t>Remport Norbert</t>
  </si>
  <si>
    <t>Kámán Diana</t>
  </si>
  <si>
    <t>Tengelics Zoltánné</t>
  </si>
  <si>
    <t>Kovács Istvánné</t>
  </si>
  <si>
    <t>Balaton Szanyi Viktória</t>
  </si>
  <si>
    <t>Jáger Zsófia</t>
  </si>
  <si>
    <t>Varga Csabáné</t>
  </si>
  <si>
    <t>Sántha Tiborné</t>
  </si>
  <si>
    <t>Bognár Györgyné</t>
  </si>
  <si>
    <t>Jagodics Jenőné</t>
  </si>
  <si>
    <t>Dr. Őry Ferenc</t>
  </si>
  <si>
    <t>Németh Gábor</t>
  </si>
  <si>
    <t>ifj. Albert Csaba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</si>
</sst>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- &quot;0.00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Calibri"/>
      <scheme val="minor"/>
    </font>
    <font>
      <b/>
      <sz val="16"/>
      <name val="Calibri"/>
      <scheme val="minor"/>
    </font>
    <font>
      <sz val="1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name val="Calibri"/>
      <scheme val="minor"/>
    </font>
    <font>
      <i/>
      <sz val="11"/>
      <color theme="1"/>
      <name val="Calibri"/>
      <scheme val="minor"/>
    </font>
    <font>
      <b/>
      <sz val="11"/>
      <color theme="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theme="6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6" tint="0.39997558519241921"/>
      </left>
      <right/>
      <top/>
      <bottom style="thin">
        <color theme="6" tint="0.39997558519241921"/>
      </bottom>
      <diagonal/>
    </border>
    <border>
      <left/>
      <right/>
      <top/>
      <bottom style="thin">
        <color theme="6" tint="0.39997558519241921"/>
      </bottom>
      <diagonal/>
    </border>
    <border>
      <left/>
      <right style="thin">
        <color theme="6" tint="0.39997558519241921"/>
      </right>
      <top/>
      <bottom style="thin">
        <color theme="6" tint="0.39997558519241921"/>
      </bottom>
      <diagonal/>
    </border>
    <border>
      <left/>
      <right/>
      <top/>
      <bottom style="thin">
        <color rgb="FFC4D79B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 wrapText="1"/>
    </xf>
    <xf numFmtId="0" fontId="8" fillId="0" borderId="0" xfId="1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2" fontId="13" fillId="0" borderId="0" xfId="1" applyNumberFormat="1" applyFont="1" applyFill="1" applyAlignment="1">
      <alignment horizontal="center" vertical="center" wrapText="1"/>
    </xf>
    <xf numFmtId="2" fontId="16" fillId="0" borderId="0" xfId="1" applyNumberFormat="1" applyFont="1" applyFill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12" fillId="0" borderId="0" xfId="0" applyFont="1"/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0" fontId="10" fillId="2" borderId="4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 wrapText="1"/>
    </xf>
    <xf numFmtId="0" fontId="2" fillId="0" borderId="0" xfId="1" applyNumberFormat="1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/>
    <xf numFmtId="2" fontId="14" fillId="0" borderId="8" xfId="0" applyNumberFormat="1" applyFont="1" applyBorder="1" applyAlignment="1">
      <alignment horizontal="right"/>
    </xf>
    <xf numFmtId="164" fontId="14" fillId="0" borderId="0" xfId="0" applyNumberFormat="1" applyFont="1" applyBorder="1" applyAlignment="1">
      <alignment horizontal="left"/>
    </xf>
    <xf numFmtId="0" fontId="15" fillId="0" borderId="9" xfId="0" applyFont="1" applyBorder="1"/>
    <xf numFmtId="2" fontId="14" fillId="0" borderId="10" xfId="0" applyNumberFormat="1" applyFont="1" applyBorder="1" applyAlignment="1">
      <alignment horizontal="right"/>
    </xf>
    <xf numFmtId="164" fontId="14" fillId="0" borderId="11" xfId="0" applyNumberFormat="1" applyFont="1" applyBorder="1" applyAlignment="1">
      <alignment horizontal="left"/>
    </xf>
    <xf numFmtId="0" fontId="15" fillId="0" borderId="12" xfId="0" applyFont="1" applyBorder="1"/>
    <xf numFmtId="2" fontId="14" fillId="0" borderId="5" xfId="0" applyNumberFormat="1" applyFont="1" applyBorder="1" applyAlignment="1">
      <alignment horizontal="right"/>
    </xf>
    <xf numFmtId="164" fontId="14" fillId="0" borderId="6" xfId="0" applyNumberFormat="1" applyFont="1" applyBorder="1" applyAlignment="1">
      <alignment horizontal="left"/>
    </xf>
    <xf numFmtId="0" fontId="15" fillId="0" borderId="7" xfId="0" applyFont="1" applyBorder="1"/>
    <xf numFmtId="2" fontId="18" fillId="0" borderId="0" xfId="1" applyNumberFormat="1" applyFont="1" applyFill="1" applyAlignment="1">
      <alignment horizontal="center" vertical="center" wrapText="1"/>
    </xf>
    <xf numFmtId="2" fontId="8" fillId="0" borderId="0" xfId="1" applyNumberFormat="1" applyFont="1" applyFill="1" applyAlignment="1">
      <alignment horizontal="left" vertical="center" wrapText="1"/>
    </xf>
    <xf numFmtId="2" fontId="15" fillId="0" borderId="0" xfId="0" applyNumberFormat="1" applyFont="1" applyAlignment="1">
      <alignment horizontal="center" vertical="center" wrapText="1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2" fontId="19" fillId="0" borderId="0" xfId="0" applyNumberFormat="1" applyFont="1" applyAlignment="1">
      <alignment horizontal="center" vertical="center"/>
    </xf>
    <xf numFmtId="0" fontId="20" fillId="2" borderId="4" xfId="1" applyNumberFormat="1" applyFont="1" applyFill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/>
    </xf>
  </cellXfs>
  <cellStyles count="2">
    <cellStyle name="Normál" xfId="0" builtinId="0"/>
    <cellStyle name="Normál 2" xfId="1"/>
  </cellStyles>
  <dxfs count="121"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rgb="FFC4D79B"/>
        </bottom>
      </border>
    </dxf>
    <dxf>
      <border outline="0">
        <top style="thin">
          <color rgb="FFC4D79B"/>
        </top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theme="6"/>
          <bgColor theme="5" tint="0.39997558519241921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rgb="FFC4D79B"/>
        </top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rgb="FFC4D79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theme="6"/>
          <bgColor theme="5" tint="0.39997558519241921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/>
        <i/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rgb="FFC4D79B"/>
        </top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rgb="FFC4D79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theme="6"/>
          <bgColor theme="5" tint="0.399975585192419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sz val="16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top style="thin">
          <color theme="6" tint="0.39997558519241921"/>
        </top>
      </border>
    </dxf>
    <dxf>
      <border outline="0">
        <bottom style="thin">
          <color theme="6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theme="6"/>
          <bgColor theme="5" tint="0.399975585192419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2" name="Táblázat2" displayName="Táblázat2" ref="B1:G38" totalsRowShown="0" headerRowDxfId="120" dataDxfId="119" headerRowCellStyle="Normál 2" dataCellStyle="Normál 2">
  <autoFilter ref="B1:G38"/>
  <sortState ref="B2:G38">
    <sortCondition ref="C1:C38"/>
  </sortState>
  <tableColumns count="6">
    <tableColumn id="1" name="Nevezési sorszám" dataDxfId="118" dataCellStyle="Normál 2"/>
    <tableColumn id="2" name="Bírálati sorszám" dataDxfId="117" dataCellStyle="Normál 2"/>
    <tableColumn id="3" name="A  bor évjárata" dataDxfId="116" dataCellStyle="Normál 2"/>
    <tableColumn id="4" name="A nevezett bor fajtája" dataDxfId="115" dataCellStyle="Normál 2"/>
    <tableColumn id="5" name="A termelő neve" dataDxfId="114" dataCellStyle="Normál 2"/>
    <tableColumn id="6" name="Termőhely" dataDxfId="113" dataCellStyle="Normál 2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3" name="Táblázat3" displayName="Táblázat3" ref="B1:G46" totalsRowShown="0" headerRowDxfId="112" headerRowBorderDxfId="111" tableBorderDxfId="110" headerRowCellStyle="Normál 2">
  <autoFilter ref="B1:G46"/>
  <sortState ref="B2:G46">
    <sortCondition ref="C1:C46"/>
  </sortState>
  <tableColumns count="6">
    <tableColumn id="1" name="Nevezési sorszám" dataDxfId="109"/>
    <tableColumn id="2" name="Bírálati sorszám" dataDxfId="108"/>
    <tableColumn id="3" name="A  bor évjárata" dataDxfId="107"/>
    <tableColumn id="4" name="A nevezett bor fajtája" dataDxfId="106"/>
    <tableColumn id="5" name="A termelő neve" dataDxfId="105"/>
    <tableColumn id="6" name="Termőhely" dataDxfId="104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5" name="Táblázat26" displayName="Táblázat26" ref="A1:M39" totalsRowShown="0" headerRowDxfId="103" dataDxfId="102" headerRowCellStyle="Normál 2" dataCellStyle="Normál 2">
  <autoFilter ref="A1:M39"/>
  <sortState ref="A2:M39">
    <sortCondition descending="1" ref="F1:F39"/>
  </sortState>
  <tableColumns count="13">
    <tableColumn id="1" name="Nevezési sorszám" dataDxfId="101" dataCellStyle="Normál 2"/>
    <tableColumn id="2" name="Bírálati sorszám" dataDxfId="100" dataCellStyle="Normál 2"/>
    <tableColumn id="4" name="A nevezett bor fajtája" dataDxfId="99" dataCellStyle="Normál 2"/>
    <tableColumn id="5" name="A termelő neve" dataDxfId="98" dataCellStyle="Normál 2"/>
    <tableColumn id="6" name="Termőhely" dataDxfId="97" dataCellStyle="Normál 2"/>
    <tableColumn id="7" name="Pontszám" dataDxfId="96" dataCellStyle="Normál 2">
      <calculatedColumnFormula>AVERAGE(Táblázat26[[#This Row],[Stefanich Kornél]:[Dr. Jónás Zsigmond]])</calculatedColumnFormula>
    </tableColumn>
    <tableColumn id="8" name="Minősítés" dataDxfId="95" dataCellStyle="Normál 2">
      <calculatedColumnFormula>VLOOKUP(Táblázat26[[#This Row],[Pontszám]],minősítés,3,TRUE)</calculatedColumnFormula>
    </tableColumn>
    <tableColumn id="9" name="Stefanich Kornél" dataDxfId="94" dataCellStyle="Normál 2"/>
    <tableColumn id="10" name="Abért Gyula" dataDxfId="93" dataCellStyle="Normál 2"/>
    <tableColumn id="11" name="Molnár Sándor" dataDxfId="92" dataCellStyle="Normál 2"/>
    <tableColumn id="12" name="Mándli Dóra" dataDxfId="91" dataCellStyle="Normál 2"/>
    <tableColumn id="13" name="Kristály István" dataDxfId="90" dataCellStyle="Normál 2"/>
    <tableColumn id="14" name="Dr. Jónás Zsigmond" dataDxfId="89" dataCellStyle="Normál 2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6" name="Táblázat267" displayName="Táblázat267" ref="A1:L39" totalsRowShown="0" headerRowDxfId="88" dataDxfId="87" headerRowCellStyle="Normál 2" dataCellStyle="Normál 2">
  <autoFilter ref="A1:L39"/>
  <sortState ref="A2:F38">
    <sortCondition ref="B1:B38"/>
  </sortState>
  <tableColumns count="12">
    <tableColumn id="1" name="Nevezési sorszám" dataDxfId="86" dataCellStyle="Normál 2"/>
    <tableColumn id="2" name="Bírálati sorszám" dataDxfId="85" dataCellStyle="Normál 2"/>
    <tableColumn id="4" name="A nevezett bor fajtája" dataDxfId="84" dataCellStyle="Normál 2"/>
    <tableColumn id="5" name="A termelő neve" dataDxfId="83" dataCellStyle="Normál 2"/>
    <tableColumn id="6" name="Termőhely" dataDxfId="82" dataCellStyle="Normál 2"/>
    <tableColumn id="7" name="Pontszám" dataDxfId="0" dataCellStyle="Normál 2">
      <calculatedColumnFormula>AVERAGE(Táblázat267[[#This Row],[Dr. Őry Ferenc]:[Bolfán Imre]])</calculatedColumnFormula>
    </tableColumn>
    <tableColumn id="8" name="Minősítés" dataDxfId="81" dataCellStyle="Normál 2">
      <calculatedColumnFormula>VLOOKUP(Táblázat267[[#This Row],[Pontszám]],minősítés,3,TRUE)</calculatedColumnFormula>
    </tableColumn>
    <tableColumn id="9" name="Dr. Őry Ferenc" dataDxfId="80" dataCellStyle="Normál 2"/>
    <tableColumn id="10" name="Németh Gábor" dataDxfId="79" dataCellStyle="Normál 2"/>
    <tableColumn id="11" name="Mészáros István" dataDxfId="78" dataCellStyle="Normál 2"/>
    <tableColumn id="12" name="Albert László" dataDxfId="77" dataCellStyle="Normál 2"/>
    <tableColumn id="13" name="Bolfán Imre" dataDxfId="76" dataCellStyle="Normál 2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id="7" name="Táblázat2678" displayName="Táblázat2678" ref="A1:R13" totalsRowShown="0" headerRowDxfId="75" dataDxfId="74" headerRowCellStyle="Normál 2" dataCellStyle="Normál 2">
  <autoFilter ref="A1:R13"/>
  <sortState ref="A2:F38">
    <sortCondition ref="B1:B38"/>
  </sortState>
  <tableColumns count="18">
    <tableColumn id="1" name="Nevezési sorszám" dataDxfId="73" dataCellStyle="Normál 2"/>
    <tableColumn id="2" name="Bírálati sorszám" dataDxfId="72" dataCellStyle="Normál 2"/>
    <tableColumn id="4" name="A nevezett bor fajtája" dataDxfId="71" dataCellStyle="Normál 2"/>
    <tableColumn id="5" name="A termelő neve" dataDxfId="70" dataCellStyle="Normál 2"/>
    <tableColumn id="6" name="Termőhely" dataDxfId="69" dataCellStyle="Normál 2"/>
    <tableColumn id="7" name="Pontszám" dataDxfId="68" dataCellStyle="Normál 2">
      <calculatedColumnFormula>AVERAGE(Táblázat2678[[#This Row],[Kámán Diana]:[Béri Ferencné]])</calculatedColumnFormula>
    </tableColumn>
    <tableColumn id="8" name="Minősítés" dataDxfId="67" dataCellStyle="Normál 2">
      <calculatedColumnFormula>VLOOKUP(Táblázat2678[[#This Row],[Pontszám]],minősítés,3,TRUE)</calculatedColumnFormula>
    </tableColumn>
    <tableColumn id="9" name="Kámán Diana" dataDxfId="66" dataCellStyle="Normál 2"/>
    <tableColumn id="10" name="Tengelics Zoltánné" dataDxfId="65" dataCellStyle="Normál 2"/>
    <tableColumn id="11" name="Kovács Istvánné" dataDxfId="64" dataCellStyle="Normál 2"/>
    <tableColumn id="12" name="Balaton Szanyi Viktória" dataDxfId="63" dataCellStyle="Normál 2"/>
    <tableColumn id="13" name="Jáger Zsófia" dataDxfId="62" dataCellStyle="Normál 2"/>
    <tableColumn id="14" name="Varga Csabáné" dataDxfId="61" dataCellStyle="Normál 2"/>
    <tableColumn id="3" name="Muczáné Bárdosi Eszter" dataDxfId="60" dataCellStyle="Normál 2"/>
    <tableColumn id="15" name="Sántha Tiborné" dataDxfId="59" dataCellStyle="Normál 2"/>
    <tableColumn id="16" name="Bognár Györgyné" dataDxfId="58" dataCellStyle="Normál 2"/>
    <tableColumn id="17" name="Jagodics Jenőné" dataDxfId="57" dataCellStyle="Normál 2"/>
    <tableColumn id="18" name="Béri Ferencné" dataDxfId="56" dataCellStyle="Normál 2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id="8" name="Táblázat39" displayName="Táblázat39" ref="A1:L45" totalsRowShown="0" headerRowDxfId="55" dataDxfId="53" headerRowBorderDxfId="54" tableBorderDxfId="52" headerRowCellStyle="Normál 2">
  <autoFilter ref="A1:L45"/>
  <sortState ref="A2:L45">
    <sortCondition descending="1" ref="F1:F45"/>
  </sortState>
  <tableColumns count="12">
    <tableColumn id="1" name="Nevezési sorszám" dataDxfId="51"/>
    <tableColumn id="2" name="Bírálati sorszám" dataDxfId="50"/>
    <tableColumn id="4" name="A nevezett bor fajtája" dataDxfId="49"/>
    <tableColumn id="5" name="A termelő neve" dataDxfId="48"/>
    <tableColumn id="6" name="Termőhely" dataDxfId="47"/>
    <tableColumn id="7" name="Pontszám" dataDxfId="46">
      <calculatedColumnFormula>AVERAGE(Táblázat39[[#This Row],[Hatos István]:[Remport Norbert]])</calculatedColumnFormula>
    </tableColumn>
    <tableColumn id="8" name="Minősítés" dataDxfId="45">
      <calculatedColumnFormula>VLOOKUP(Táblázat39[[#This Row],[Pontszám]],minősítés,3,TRUE)</calculatedColumnFormula>
    </tableColumn>
    <tableColumn id="9" name="Hatos István" dataDxfId="44"/>
    <tableColumn id="10" name="Jagodics Tamás" dataDxfId="43"/>
    <tableColumn id="11" name="Mándli Tibor" dataDxfId="42"/>
    <tableColumn id="12" name="Dr. Árva Pál" dataDxfId="41"/>
    <tableColumn id="13" name="Remport Norbert" dataDxfId="40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id="9" name="Táblázat3910" displayName="Táblázat3910" ref="A1:M45" totalsRowShown="0" headerRowDxfId="39" dataDxfId="37" headerRowBorderDxfId="38" tableBorderDxfId="36" headerRowCellStyle="Normál 2">
  <autoFilter ref="A1:M45"/>
  <sortState ref="A2:F46">
    <sortCondition ref="B1:B46"/>
  </sortState>
  <tableColumns count="13">
    <tableColumn id="1" name="Nevezési sorszám" dataDxfId="35"/>
    <tableColumn id="2" name="Bírálati sorszám" dataDxfId="34"/>
    <tableColumn id="4" name="A nevezett bor fajtája" dataDxfId="33"/>
    <tableColumn id="5" name="A termelő neve" dataDxfId="32"/>
    <tableColumn id="6" name="Termőhely" dataDxfId="31"/>
    <tableColumn id="7" name="Pontszám" dataDxfId="30">
      <calculatedColumnFormula>AVERAGE(Táblázat3910[[#This Row],[Albert Csaba]:[Varga István]])</calculatedColumnFormula>
    </tableColumn>
    <tableColumn id="8" name="Minősítés" dataDxfId="29">
      <calculatedColumnFormula>VLOOKUP(Táblázat3910[[#This Row],[Pontszám]],minősítés,3,TRUE)</calculatedColumnFormula>
    </tableColumn>
    <tableColumn id="9" name="Albert Csaba" dataDxfId="28"/>
    <tableColumn id="10" name="Geröly József" dataDxfId="27"/>
    <tableColumn id="11" name="Mészáros Csaba" dataDxfId="26"/>
    <tableColumn id="12" name="Szabó György" dataDxfId="25"/>
    <tableColumn id="13" name="Imre Géza" dataDxfId="24"/>
    <tableColumn id="14" name="Varga István" dataDxfId="23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id="10" name="Táblázat391011" displayName="Táblázat391011" ref="A1:R13" totalsRowShown="0" headerRowDxfId="22" dataDxfId="21" headerRowBorderDxfId="19" tableBorderDxfId="20" headerRowCellStyle="Normál 2">
  <autoFilter ref="A1:R13"/>
  <sortState ref="A2:F46">
    <sortCondition ref="B1:B46"/>
  </sortState>
  <tableColumns count="18">
    <tableColumn id="1" name="Nevezési sorszám" dataDxfId="18"/>
    <tableColumn id="2" name="Bírálati sorszám" dataDxfId="17"/>
    <tableColumn id="4" name="A nevezett bor fajtája" dataDxfId="16"/>
    <tableColumn id="5" name="A termelő neve" dataDxfId="15"/>
    <tableColumn id="6" name="Termőhely" dataDxfId="14"/>
    <tableColumn id="7" name="Pontszám" dataDxfId="1">
      <calculatedColumnFormula>AVERAGE(Táblázat391011[[#This Row],[Kámán Diana]:[Béri Ferencné]])</calculatedColumnFormula>
    </tableColumn>
    <tableColumn id="8" name="Minősítés" dataDxfId="13">
      <calculatedColumnFormula>VLOOKUP(Táblázat391011[[#This Row],[Pontszám]],minősítés,3,TRUE)</calculatedColumnFormula>
    </tableColumn>
    <tableColumn id="9" name="Kámán Diana" dataDxfId="12"/>
    <tableColumn id="10" name="Tengelics Zoltánné" dataDxfId="11"/>
    <tableColumn id="11" name="Kovács Istvánné" dataDxfId="10"/>
    <tableColumn id="12" name="Balaton Szanyi Viktória" dataDxfId="9"/>
    <tableColumn id="13" name="Jáger Zsófia" dataDxfId="8"/>
    <tableColumn id="14" name="Varga Csabáné" dataDxfId="7"/>
    <tableColumn id="3" name="Muczáné Bárdosi Eszter" dataDxfId="6"/>
    <tableColumn id="15" name="Sántha Tiborné" dataDxfId="5"/>
    <tableColumn id="16" name="Bognár Györgyné" dataDxfId="4"/>
    <tableColumn id="17" name="Jagodics Jenőné" dataDxfId="3"/>
    <tableColumn id="18" name="Béri Ferencné" dataDxfId="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D6"/>
  <sheetViews>
    <sheetView workbookViewId="0">
      <selection activeCell="B3" sqref="B3"/>
    </sheetView>
  </sheetViews>
  <sheetFormatPr defaultRowHeight="15" x14ac:dyDescent="0.25"/>
  <cols>
    <col min="1" max="5" width="9.140625" customWidth="1"/>
  </cols>
  <sheetData>
    <row r="1" spans="2:4" ht="15.75" thickBot="1" x14ac:dyDescent="0.3"/>
    <row r="2" spans="2:4" ht="19.5" thickBot="1" x14ac:dyDescent="0.35">
      <c r="B2" s="59" t="s">
        <v>108</v>
      </c>
      <c r="C2" s="60"/>
      <c r="D2" s="61"/>
    </row>
    <row r="3" spans="2:4" x14ac:dyDescent="0.25">
      <c r="B3" s="53">
        <v>14</v>
      </c>
      <c r="C3" s="54">
        <v>15.5</v>
      </c>
      <c r="D3" s="55" t="s">
        <v>109</v>
      </c>
    </row>
    <row r="4" spans="2:4" x14ac:dyDescent="0.25">
      <c r="B4" s="47">
        <v>15.51</v>
      </c>
      <c r="C4" s="48">
        <v>17</v>
      </c>
      <c r="D4" s="49" t="s">
        <v>110</v>
      </c>
    </row>
    <row r="5" spans="2:4" x14ac:dyDescent="0.25">
      <c r="B5" s="47">
        <v>17.010000000000002</v>
      </c>
      <c r="C5" s="48">
        <v>18.5</v>
      </c>
      <c r="D5" s="49" t="s">
        <v>111</v>
      </c>
    </row>
    <row r="6" spans="2:4" ht="15.75" thickBot="1" x14ac:dyDescent="0.3">
      <c r="B6" s="50">
        <v>18.510000000000002</v>
      </c>
      <c r="C6" s="51">
        <v>20</v>
      </c>
      <c r="D6" s="52" t="s">
        <v>112</v>
      </c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8"/>
  <sheetViews>
    <sheetView topLeftCell="A14" zoomScaleNormal="100" workbookViewId="0">
      <selection activeCell="F31" sqref="F31"/>
    </sheetView>
  </sheetViews>
  <sheetFormatPr defaultRowHeight="15" x14ac:dyDescent="0.25"/>
  <cols>
    <col min="1" max="1" width="2.140625" style="2" bestFit="1" customWidth="1"/>
    <col min="2" max="2" width="12" style="7" customWidth="1"/>
    <col min="3" max="3" width="12" style="2" customWidth="1"/>
    <col min="4" max="4" width="12" style="7" customWidth="1"/>
    <col min="5" max="5" width="49.5703125" style="2" bestFit="1" customWidth="1"/>
    <col min="6" max="7" width="19.5703125" style="2" customWidth="1"/>
    <col min="8" max="16384" width="9.140625" style="2"/>
  </cols>
  <sheetData>
    <row r="1" spans="1:7" s="5" customFormat="1" ht="42.75" customHeight="1" x14ac:dyDescent="0.25">
      <c r="B1" s="25" t="s">
        <v>63</v>
      </c>
      <c r="C1" s="25" t="s">
        <v>64</v>
      </c>
      <c r="D1" s="25" t="s">
        <v>62</v>
      </c>
      <c r="E1" s="25" t="s">
        <v>61</v>
      </c>
      <c r="F1" s="25" t="s">
        <v>38</v>
      </c>
      <c r="G1" s="25" t="s">
        <v>0</v>
      </c>
    </row>
    <row r="2" spans="1:7" ht="21" customHeight="1" x14ac:dyDescent="0.25">
      <c r="B2" s="8">
        <v>8</v>
      </c>
      <c r="C2" s="8">
        <v>1</v>
      </c>
      <c r="D2" s="6">
        <v>2012</v>
      </c>
      <c r="E2" s="3" t="s">
        <v>51</v>
      </c>
      <c r="F2" s="3" t="s">
        <v>52</v>
      </c>
      <c r="G2" s="3" t="s">
        <v>5</v>
      </c>
    </row>
    <row r="3" spans="1:7" ht="21" customHeight="1" x14ac:dyDescent="0.25">
      <c r="B3" s="8">
        <v>14</v>
      </c>
      <c r="C3" s="8">
        <v>2</v>
      </c>
      <c r="D3" s="6">
        <v>2012</v>
      </c>
      <c r="E3" s="3" t="s">
        <v>1</v>
      </c>
      <c r="F3" s="3" t="s">
        <v>58</v>
      </c>
      <c r="G3" s="3" t="s">
        <v>48</v>
      </c>
    </row>
    <row r="4" spans="1:7" ht="21" customHeight="1" x14ac:dyDescent="0.25">
      <c r="B4" s="8">
        <v>9</v>
      </c>
      <c r="C4" s="8">
        <v>3</v>
      </c>
      <c r="D4" s="6">
        <v>2012</v>
      </c>
      <c r="E4" s="3" t="s">
        <v>1</v>
      </c>
      <c r="F4" s="3" t="s">
        <v>53</v>
      </c>
      <c r="G4" s="3" t="s">
        <v>54</v>
      </c>
    </row>
    <row r="5" spans="1:7" ht="21" customHeight="1" x14ac:dyDescent="0.25">
      <c r="B5" s="8">
        <v>13</v>
      </c>
      <c r="C5" s="8">
        <v>4</v>
      </c>
      <c r="D5" s="6">
        <v>2012</v>
      </c>
      <c r="E5" s="3" t="s">
        <v>56</v>
      </c>
      <c r="F5" s="3" t="s">
        <v>57</v>
      </c>
      <c r="G5" s="3" t="s">
        <v>40</v>
      </c>
    </row>
    <row r="6" spans="1:7" ht="21" customHeight="1" x14ac:dyDescent="0.25">
      <c r="B6" s="8">
        <v>17</v>
      </c>
      <c r="C6" s="19">
        <v>5</v>
      </c>
      <c r="D6" s="6">
        <v>2012</v>
      </c>
      <c r="E6" s="4" t="s">
        <v>1</v>
      </c>
      <c r="F6" s="4" t="s">
        <v>2</v>
      </c>
      <c r="G6" s="3" t="s">
        <v>3</v>
      </c>
    </row>
    <row r="7" spans="1:7" ht="21" customHeight="1" x14ac:dyDescent="0.25">
      <c r="B7" s="8">
        <v>5</v>
      </c>
      <c r="C7" s="8">
        <v>6</v>
      </c>
      <c r="D7" s="6">
        <v>2012</v>
      </c>
      <c r="E7" s="3" t="s">
        <v>46</v>
      </c>
      <c r="F7" s="3" t="s">
        <v>47</v>
      </c>
      <c r="G7" s="3" t="s">
        <v>48</v>
      </c>
    </row>
    <row r="8" spans="1:7" ht="21" customHeight="1" x14ac:dyDescent="0.25">
      <c r="B8" s="8">
        <v>31</v>
      </c>
      <c r="C8" s="20">
        <v>7</v>
      </c>
      <c r="D8" s="6">
        <v>2012</v>
      </c>
      <c r="E8" s="4" t="s">
        <v>28</v>
      </c>
      <c r="F8" s="4" t="s">
        <v>29</v>
      </c>
      <c r="G8" s="3" t="s">
        <v>8</v>
      </c>
    </row>
    <row r="9" spans="1:7" ht="21" customHeight="1" x14ac:dyDescent="0.25">
      <c r="B9" s="8">
        <v>36</v>
      </c>
      <c r="C9" s="20">
        <v>8</v>
      </c>
      <c r="D9" s="6">
        <v>2012</v>
      </c>
      <c r="E9" s="3" t="s">
        <v>36</v>
      </c>
      <c r="F9" s="3" t="s">
        <v>37</v>
      </c>
      <c r="G9" s="3" t="s">
        <v>8</v>
      </c>
    </row>
    <row r="10" spans="1:7" ht="21" customHeight="1" x14ac:dyDescent="0.25">
      <c r="A10" s="2" t="s">
        <v>106</v>
      </c>
      <c r="B10" s="8" t="s">
        <v>99</v>
      </c>
      <c r="C10" s="20" t="s">
        <v>104</v>
      </c>
      <c r="D10" s="6">
        <v>2012</v>
      </c>
      <c r="E10" s="4" t="s">
        <v>1</v>
      </c>
      <c r="F10" s="4" t="s">
        <v>27</v>
      </c>
      <c r="G10" s="3" t="s">
        <v>8</v>
      </c>
    </row>
    <row r="11" spans="1:7" ht="21" customHeight="1" x14ac:dyDescent="0.25">
      <c r="A11" s="2" t="s">
        <v>106</v>
      </c>
      <c r="B11" s="8">
        <v>29</v>
      </c>
      <c r="C11" s="20">
        <v>10</v>
      </c>
      <c r="D11" s="6">
        <v>2012</v>
      </c>
      <c r="E11" s="4" t="s">
        <v>1</v>
      </c>
      <c r="F11" s="4" t="s">
        <v>25</v>
      </c>
      <c r="G11" s="3" t="s">
        <v>26</v>
      </c>
    </row>
    <row r="12" spans="1:7" ht="21" customHeight="1" x14ac:dyDescent="0.25">
      <c r="A12" s="2" t="s">
        <v>106</v>
      </c>
      <c r="B12" s="8">
        <v>18</v>
      </c>
      <c r="C12" s="19">
        <v>11</v>
      </c>
      <c r="D12" s="6">
        <v>2012</v>
      </c>
      <c r="E12" s="4" t="s">
        <v>1</v>
      </c>
      <c r="F12" s="4" t="s">
        <v>4</v>
      </c>
      <c r="G12" s="3" t="s">
        <v>5</v>
      </c>
    </row>
    <row r="13" spans="1:7" ht="21" customHeight="1" x14ac:dyDescent="0.25">
      <c r="B13" s="8">
        <v>4</v>
      </c>
      <c r="C13" s="8">
        <v>12</v>
      </c>
      <c r="D13" s="6">
        <v>2012</v>
      </c>
      <c r="E13" s="3" t="s">
        <v>65</v>
      </c>
      <c r="F13" s="3" t="s">
        <v>44</v>
      </c>
      <c r="G13" s="3" t="s">
        <v>45</v>
      </c>
    </row>
    <row r="14" spans="1:7" ht="21" customHeight="1" x14ac:dyDescent="0.25">
      <c r="B14" s="8">
        <v>27</v>
      </c>
      <c r="C14" s="20">
        <v>13</v>
      </c>
      <c r="D14" s="6">
        <v>2012</v>
      </c>
      <c r="E14" s="4" t="s">
        <v>20</v>
      </c>
      <c r="F14" s="4" t="s">
        <v>21</v>
      </c>
      <c r="G14" s="3" t="s">
        <v>8</v>
      </c>
    </row>
    <row r="15" spans="1:7" ht="21" customHeight="1" x14ac:dyDescent="0.25">
      <c r="B15" s="8">
        <v>6</v>
      </c>
      <c r="C15" s="8">
        <v>14</v>
      </c>
      <c r="D15" s="6">
        <v>2012</v>
      </c>
      <c r="E15" s="3" t="s">
        <v>20</v>
      </c>
      <c r="F15" s="3" t="s">
        <v>49</v>
      </c>
      <c r="G15" s="3" t="s">
        <v>9</v>
      </c>
    </row>
    <row r="16" spans="1:7" ht="21" customHeight="1" x14ac:dyDescent="0.25">
      <c r="B16" s="8">
        <v>28</v>
      </c>
      <c r="C16" s="20">
        <v>15</v>
      </c>
      <c r="D16" s="6">
        <v>2012</v>
      </c>
      <c r="E16" s="4" t="s">
        <v>22</v>
      </c>
      <c r="F16" s="4" t="s">
        <v>23</v>
      </c>
      <c r="G16" s="3" t="s">
        <v>24</v>
      </c>
    </row>
    <row r="17" spans="1:7" ht="21" customHeight="1" x14ac:dyDescent="0.25">
      <c r="B17" s="8">
        <v>10</v>
      </c>
      <c r="C17" s="8">
        <v>16</v>
      </c>
      <c r="D17" s="6">
        <v>2012</v>
      </c>
      <c r="E17" s="3" t="s">
        <v>14</v>
      </c>
      <c r="F17" s="3" t="s">
        <v>55</v>
      </c>
      <c r="G17" s="3" t="s">
        <v>40</v>
      </c>
    </row>
    <row r="18" spans="1:7" ht="21" customHeight="1" x14ac:dyDescent="0.25">
      <c r="B18" s="8">
        <v>23</v>
      </c>
      <c r="C18" s="20">
        <v>17</v>
      </c>
      <c r="D18" s="6">
        <v>2012</v>
      </c>
      <c r="E18" s="4" t="s">
        <v>14</v>
      </c>
      <c r="F18" s="4" t="s">
        <v>12</v>
      </c>
      <c r="G18" s="3" t="s">
        <v>8</v>
      </c>
    </row>
    <row r="19" spans="1:7" ht="21" customHeight="1" x14ac:dyDescent="0.25">
      <c r="B19" s="8">
        <v>19</v>
      </c>
      <c r="C19" s="20">
        <v>18</v>
      </c>
      <c r="D19" s="6">
        <v>2012</v>
      </c>
      <c r="E19" s="4" t="s">
        <v>6</v>
      </c>
      <c r="F19" s="4" t="s">
        <v>7</v>
      </c>
      <c r="G19" s="3" t="s">
        <v>8</v>
      </c>
    </row>
    <row r="20" spans="1:7" ht="21" customHeight="1" x14ac:dyDescent="0.25">
      <c r="A20" s="2" t="s">
        <v>106</v>
      </c>
      <c r="B20" s="8">
        <v>33</v>
      </c>
      <c r="C20" s="20">
        <v>19</v>
      </c>
      <c r="D20" s="6">
        <v>2012</v>
      </c>
      <c r="E20" s="4" t="s">
        <v>31</v>
      </c>
      <c r="F20" s="4" t="s">
        <v>32</v>
      </c>
      <c r="G20" s="3" t="s">
        <v>8</v>
      </c>
    </row>
    <row r="21" spans="1:7" ht="21" customHeight="1" x14ac:dyDescent="0.25">
      <c r="A21" s="2" t="s">
        <v>106</v>
      </c>
      <c r="B21" s="8">
        <v>24</v>
      </c>
      <c r="C21" s="20">
        <v>20</v>
      </c>
      <c r="D21" s="6">
        <v>2012</v>
      </c>
      <c r="E21" s="4" t="s">
        <v>15</v>
      </c>
      <c r="F21" s="4" t="s">
        <v>12</v>
      </c>
      <c r="G21" s="3" t="s">
        <v>8</v>
      </c>
    </row>
    <row r="22" spans="1:7" ht="21" customHeight="1" x14ac:dyDescent="0.25">
      <c r="A22" s="2" t="s">
        <v>106</v>
      </c>
      <c r="B22" s="8">
        <v>32</v>
      </c>
      <c r="C22" s="20">
        <v>21</v>
      </c>
      <c r="D22" s="6">
        <v>2012</v>
      </c>
      <c r="E22" s="4" t="s">
        <v>30</v>
      </c>
      <c r="F22" s="4" t="s">
        <v>29</v>
      </c>
      <c r="G22" s="3" t="s">
        <v>8</v>
      </c>
    </row>
    <row r="23" spans="1:7" ht="21" customHeight="1" x14ac:dyDescent="0.25">
      <c r="B23" s="8">
        <v>1</v>
      </c>
      <c r="C23" s="8">
        <v>22</v>
      </c>
      <c r="D23" s="6">
        <v>2012</v>
      </c>
      <c r="E23" s="3" t="s">
        <v>10</v>
      </c>
      <c r="F23" s="3" t="s">
        <v>39</v>
      </c>
      <c r="G23" s="3" t="s">
        <v>40</v>
      </c>
    </row>
    <row r="24" spans="1:7" ht="21" customHeight="1" x14ac:dyDescent="0.25">
      <c r="B24" s="8">
        <v>12</v>
      </c>
      <c r="C24" s="8">
        <v>23</v>
      </c>
      <c r="D24" s="6">
        <v>2012</v>
      </c>
      <c r="E24" s="3" t="s">
        <v>10</v>
      </c>
      <c r="F24" s="3" t="s">
        <v>55</v>
      </c>
      <c r="G24" s="3" t="s">
        <v>40</v>
      </c>
    </row>
    <row r="25" spans="1:7" ht="21" customHeight="1" x14ac:dyDescent="0.25">
      <c r="A25" s="2" t="s">
        <v>106</v>
      </c>
      <c r="B25" s="8">
        <v>20</v>
      </c>
      <c r="C25" s="20">
        <v>24</v>
      </c>
      <c r="D25" s="6">
        <v>2012</v>
      </c>
      <c r="E25" s="4" t="s">
        <v>10</v>
      </c>
      <c r="F25" s="4" t="s">
        <v>7</v>
      </c>
      <c r="G25" s="3" t="s">
        <v>8</v>
      </c>
    </row>
    <row r="26" spans="1:7" ht="21" customHeight="1" x14ac:dyDescent="0.25">
      <c r="A26" s="2" t="s">
        <v>106</v>
      </c>
      <c r="B26" s="8">
        <v>22</v>
      </c>
      <c r="C26" s="20">
        <v>25</v>
      </c>
      <c r="D26" s="6">
        <v>2012</v>
      </c>
      <c r="E26" s="4" t="s">
        <v>13</v>
      </c>
      <c r="F26" s="4" t="s">
        <v>12</v>
      </c>
      <c r="G26" s="3" t="s">
        <v>8</v>
      </c>
    </row>
    <row r="27" spans="1:7" ht="21" customHeight="1" x14ac:dyDescent="0.25">
      <c r="B27" s="8">
        <v>2</v>
      </c>
      <c r="C27" s="8">
        <v>26</v>
      </c>
      <c r="D27" s="6">
        <v>2012</v>
      </c>
      <c r="E27" s="3" t="s">
        <v>11</v>
      </c>
      <c r="F27" s="3" t="s">
        <v>39</v>
      </c>
      <c r="G27" s="3" t="s">
        <v>40</v>
      </c>
    </row>
    <row r="28" spans="1:7" ht="21" customHeight="1" x14ac:dyDescent="0.25">
      <c r="B28" s="8">
        <v>25</v>
      </c>
      <c r="C28" s="20">
        <v>27</v>
      </c>
      <c r="D28" s="6">
        <v>2012</v>
      </c>
      <c r="E28" s="4" t="s">
        <v>16</v>
      </c>
      <c r="F28" s="4" t="s">
        <v>17</v>
      </c>
      <c r="G28" s="3" t="s">
        <v>8</v>
      </c>
    </row>
    <row r="29" spans="1:7" ht="21" customHeight="1" x14ac:dyDescent="0.25">
      <c r="B29" s="8">
        <v>11</v>
      </c>
      <c r="C29" s="8">
        <v>28</v>
      </c>
      <c r="D29" s="6">
        <v>2012</v>
      </c>
      <c r="E29" s="3" t="s">
        <v>11</v>
      </c>
      <c r="F29" s="3" t="s">
        <v>55</v>
      </c>
      <c r="G29" s="3" t="s">
        <v>40</v>
      </c>
    </row>
    <row r="30" spans="1:7" ht="21" customHeight="1" x14ac:dyDescent="0.25">
      <c r="B30" s="8">
        <v>21</v>
      </c>
      <c r="C30" s="20">
        <v>29</v>
      </c>
      <c r="D30" s="6">
        <v>2012</v>
      </c>
      <c r="E30" s="4" t="s">
        <v>11</v>
      </c>
      <c r="F30" s="4" t="s">
        <v>136</v>
      </c>
      <c r="G30" s="3" t="s">
        <v>8</v>
      </c>
    </row>
    <row r="31" spans="1:7" ht="21" customHeight="1" x14ac:dyDescent="0.25">
      <c r="A31" s="2" t="s">
        <v>106</v>
      </c>
      <c r="B31" s="8">
        <v>15</v>
      </c>
      <c r="C31" s="8">
        <v>30</v>
      </c>
      <c r="D31" s="6">
        <v>2012</v>
      </c>
      <c r="E31" s="3" t="s">
        <v>11</v>
      </c>
      <c r="F31" s="3" t="s">
        <v>59</v>
      </c>
      <c r="G31" s="3" t="s">
        <v>48</v>
      </c>
    </row>
    <row r="32" spans="1:7" ht="21" customHeight="1" x14ac:dyDescent="0.25">
      <c r="A32" s="2" t="s">
        <v>106</v>
      </c>
      <c r="B32" s="8">
        <v>16</v>
      </c>
      <c r="C32" s="20">
        <v>31</v>
      </c>
      <c r="D32" s="6">
        <v>2012</v>
      </c>
      <c r="E32" s="4" t="s">
        <v>60</v>
      </c>
      <c r="F32" s="4" t="s">
        <v>59</v>
      </c>
      <c r="G32" s="3" t="s">
        <v>48</v>
      </c>
    </row>
    <row r="33" spans="1:7" ht="21" customHeight="1" x14ac:dyDescent="0.25">
      <c r="B33" s="8">
        <v>34</v>
      </c>
      <c r="C33" s="20">
        <v>32</v>
      </c>
      <c r="D33" s="6">
        <v>2012</v>
      </c>
      <c r="E33" s="4" t="s">
        <v>33</v>
      </c>
      <c r="F33" s="4" t="s">
        <v>32</v>
      </c>
      <c r="G33" s="3" t="s">
        <v>8</v>
      </c>
    </row>
    <row r="34" spans="1:7" ht="21" customHeight="1" x14ac:dyDescent="0.25">
      <c r="B34" s="8">
        <v>35</v>
      </c>
      <c r="C34" s="20">
        <v>33</v>
      </c>
      <c r="D34" s="6">
        <v>2012</v>
      </c>
      <c r="E34" s="4" t="s">
        <v>34</v>
      </c>
      <c r="F34" s="4" t="s">
        <v>35</v>
      </c>
      <c r="G34" s="3" t="s">
        <v>8</v>
      </c>
    </row>
    <row r="35" spans="1:7" ht="21" customHeight="1" x14ac:dyDescent="0.25">
      <c r="A35" s="2" t="s">
        <v>106</v>
      </c>
      <c r="B35" s="8">
        <v>26</v>
      </c>
      <c r="C35" s="20">
        <v>34</v>
      </c>
      <c r="D35" s="6">
        <v>2012</v>
      </c>
      <c r="E35" s="4" t="s">
        <v>18</v>
      </c>
      <c r="F35" s="4" t="s">
        <v>19</v>
      </c>
      <c r="G35" s="3" t="s">
        <v>8</v>
      </c>
    </row>
    <row r="36" spans="1:7" ht="21" customHeight="1" x14ac:dyDescent="0.25">
      <c r="B36" s="8">
        <v>7</v>
      </c>
      <c r="C36" s="8">
        <v>35</v>
      </c>
      <c r="D36" s="6">
        <v>2012</v>
      </c>
      <c r="E36" s="3" t="s">
        <v>34</v>
      </c>
      <c r="F36" s="3" t="s">
        <v>50</v>
      </c>
      <c r="G36" s="3" t="s">
        <v>8</v>
      </c>
    </row>
    <row r="37" spans="1:7" ht="21" customHeight="1" x14ac:dyDescent="0.25">
      <c r="B37" s="15" t="s">
        <v>98</v>
      </c>
      <c r="C37" s="21">
        <v>36</v>
      </c>
      <c r="D37" s="16">
        <v>2012</v>
      </c>
      <c r="E37" s="17" t="s">
        <v>78</v>
      </c>
      <c r="F37" s="17" t="s">
        <v>2</v>
      </c>
      <c r="G37" s="18" t="s">
        <v>3</v>
      </c>
    </row>
    <row r="38" spans="1:7" ht="21" x14ac:dyDescent="0.25">
      <c r="A38" s="2" t="s">
        <v>106</v>
      </c>
      <c r="B38" s="8">
        <v>3</v>
      </c>
      <c r="C38" s="8">
        <v>37</v>
      </c>
      <c r="D38" s="6">
        <v>2012</v>
      </c>
      <c r="E38" s="3" t="s">
        <v>41</v>
      </c>
      <c r="F38" s="3" t="s">
        <v>42</v>
      </c>
      <c r="G38" s="3" t="s">
        <v>43</v>
      </c>
    </row>
  </sheetData>
  <pageMargins left="0.25" right="0.25" top="0.75" bottom="0.75" header="0.3" footer="0.3"/>
  <pageSetup paperSize="9" scale="63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6"/>
  <sheetViews>
    <sheetView topLeftCell="A31" zoomScaleNormal="100" workbookViewId="0">
      <selection activeCell="F34" sqref="F34"/>
    </sheetView>
  </sheetViews>
  <sheetFormatPr defaultRowHeight="15" x14ac:dyDescent="0.25"/>
  <cols>
    <col min="1" max="1" width="2.140625" bestFit="1" customWidth="1"/>
    <col min="2" max="4" width="12" customWidth="1"/>
    <col min="5" max="5" width="43.28515625" bestFit="1" customWidth="1"/>
    <col min="6" max="6" width="30.140625" bestFit="1" customWidth="1"/>
    <col min="7" max="7" width="20.85546875" customWidth="1"/>
  </cols>
  <sheetData>
    <row r="1" spans="1:7" ht="42.75" customHeight="1" x14ac:dyDescent="0.25">
      <c r="B1" s="11" t="s">
        <v>63</v>
      </c>
      <c r="C1" s="12" t="s">
        <v>64</v>
      </c>
      <c r="D1" s="12" t="s">
        <v>62</v>
      </c>
      <c r="E1" s="12" t="s">
        <v>61</v>
      </c>
      <c r="F1" s="12" t="s">
        <v>38</v>
      </c>
      <c r="G1" s="13" t="s">
        <v>0</v>
      </c>
    </row>
    <row r="2" spans="1:7" ht="21" customHeight="1" x14ac:dyDescent="0.25">
      <c r="B2" s="10">
        <v>17</v>
      </c>
      <c r="C2" s="10">
        <v>1</v>
      </c>
      <c r="D2" s="9">
        <v>2012</v>
      </c>
      <c r="E2" s="1" t="s">
        <v>87</v>
      </c>
      <c r="F2" s="1" t="s">
        <v>57</v>
      </c>
      <c r="G2" s="1" t="s">
        <v>40</v>
      </c>
    </row>
    <row r="3" spans="1:7" ht="21" customHeight="1" x14ac:dyDescent="0.25">
      <c r="B3" s="10">
        <v>27</v>
      </c>
      <c r="C3" s="10">
        <v>2</v>
      </c>
      <c r="D3" s="9">
        <v>2012</v>
      </c>
      <c r="E3" s="1" t="s">
        <v>70</v>
      </c>
      <c r="F3" s="1" t="s">
        <v>4</v>
      </c>
      <c r="G3" s="1" t="s">
        <v>5</v>
      </c>
    </row>
    <row r="4" spans="1:7" ht="21" customHeight="1" x14ac:dyDescent="0.25">
      <c r="B4" s="10">
        <v>41</v>
      </c>
      <c r="C4" s="10">
        <v>3</v>
      </c>
      <c r="D4" s="9">
        <v>2012</v>
      </c>
      <c r="E4" s="1" t="s">
        <v>70</v>
      </c>
      <c r="F4" s="1" t="s">
        <v>32</v>
      </c>
      <c r="G4" s="1" t="s">
        <v>8</v>
      </c>
    </row>
    <row r="5" spans="1:7" ht="21" customHeight="1" x14ac:dyDescent="0.25">
      <c r="B5" s="10">
        <v>5</v>
      </c>
      <c r="C5" s="10">
        <v>4</v>
      </c>
      <c r="D5" s="9">
        <v>2012</v>
      </c>
      <c r="E5" s="1" t="s">
        <v>82</v>
      </c>
      <c r="F5" s="1" t="s">
        <v>83</v>
      </c>
      <c r="G5" s="1" t="s">
        <v>8</v>
      </c>
    </row>
    <row r="6" spans="1:7" ht="21" customHeight="1" x14ac:dyDescent="0.25">
      <c r="B6" s="10">
        <v>6</v>
      </c>
      <c r="C6" s="10">
        <v>5</v>
      </c>
      <c r="D6" s="9">
        <v>2012</v>
      </c>
      <c r="E6" s="1" t="s">
        <v>82</v>
      </c>
      <c r="F6" s="1" t="s">
        <v>47</v>
      </c>
      <c r="G6" s="1" t="s">
        <v>48</v>
      </c>
    </row>
    <row r="7" spans="1:7" ht="21" customHeight="1" x14ac:dyDescent="0.25">
      <c r="B7" s="10">
        <v>11</v>
      </c>
      <c r="C7" s="10">
        <v>6</v>
      </c>
      <c r="D7" s="9">
        <v>2012</v>
      </c>
      <c r="E7" s="1" t="s">
        <v>87</v>
      </c>
      <c r="F7" s="1" t="s">
        <v>88</v>
      </c>
      <c r="G7" s="1" t="s">
        <v>8</v>
      </c>
    </row>
    <row r="8" spans="1:7" ht="21" customHeight="1" x14ac:dyDescent="0.25">
      <c r="B8" s="10">
        <v>38</v>
      </c>
      <c r="C8" s="10">
        <v>7</v>
      </c>
      <c r="D8" s="9">
        <v>2012</v>
      </c>
      <c r="E8" s="1" t="s">
        <v>102</v>
      </c>
      <c r="F8" s="1" t="s">
        <v>27</v>
      </c>
      <c r="G8" s="1" t="s">
        <v>8</v>
      </c>
    </row>
    <row r="9" spans="1:7" ht="21" customHeight="1" x14ac:dyDescent="0.25">
      <c r="B9" s="10">
        <v>43</v>
      </c>
      <c r="C9" s="10">
        <v>8</v>
      </c>
      <c r="D9" s="9">
        <v>2012</v>
      </c>
      <c r="E9" s="1" t="s">
        <v>101</v>
      </c>
      <c r="F9" s="1" t="s">
        <v>76</v>
      </c>
      <c r="G9" s="1" t="s">
        <v>8</v>
      </c>
    </row>
    <row r="10" spans="1:7" ht="21" customHeight="1" x14ac:dyDescent="0.25">
      <c r="B10" s="10">
        <v>18</v>
      </c>
      <c r="C10" s="10">
        <v>9</v>
      </c>
      <c r="D10" s="9">
        <v>2012</v>
      </c>
      <c r="E10" s="1" t="s">
        <v>91</v>
      </c>
      <c r="F10" s="1" t="s">
        <v>92</v>
      </c>
      <c r="G10" s="1" t="s">
        <v>5</v>
      </c>
    </row>
    <row r="11" spans="1:7" ht="21" customHeight="1" x14ac:dyDescent="0.25">
      <c r="B11" s="10">
        <v>36</v>
      </c>
      <c r="C11" s="10">
        <v>10</v>
      </c>
      <c r="D11" s="9">
        <v>2012</v>
      </c>
      <c r="E11" s="1" t="s">
        <v>75</v>
      </c>
      <c r="F11" s="1" t="s">
        <v>19</v>
      </c>
      <c r="G11" s="1" t="s">
        <v>8</v>
      </c>
    </row>
    <row r="12" spans="1:7" ht="21" customHeight="1" x14ac:dyDescent="0.25">
      <c r="B12" s="10">
        <v>3</v>
      </c>
      <c r="C12" s="10">
        <v>11</v>
      </c>
      <c r="D12" s="9">
        <v>2012</v>
      </c>
      <c r="E12" s="1" t="s">
        <v>100</v>
      </c>
      <c r="F12" s="1" t="s">
        <v>80</v>
      </c>
      <c r="G12" s="1" t="s">
        <v>5</v>
      </c>
    </row>
    <row r="13" spans="1:7" ht="21" customHeight="1" x14ac:dyDescent="0.25">
      <c r="A13" t="s">
        <v>106</v>
      </c>
      <c r="B13" s="10" t="s">
        <v>105</v>
      </c>
      <c r="C13" s="10" t="s">
        <v>113</v>
      </c>
      <c r="D13" s="9">
        <v>2012</v>
      </c>
      <c r="E13" s="1" t="s">
        <v>90</v>
      </c>
      <c r="F13" s="1" t="s">
        <v>55</v>
      </c>
      <c r="G13" s="1" t="s">
        <v>40</v>
      </c>
    </row>
    <row r="14" spans="1:7" ht="21" customHeight="1" x14ac:dyDescent="0.25">
      <c r="B14" s="10">
        <v>37</v>
      </c>
      <c r="C14" s="10">
        <v>13</v>
      </c>
      <c r="D14" s="9">
        <v>2012</v>
      </c>
      <c r="E14" s="1" t="s">
        <v>75</v>
      </c>
      <c r="F14" s="1" t="s">
        <v>21</v>
      </c>
      <c r="G14" s="1" t="s">
        <v>8</v>
      </c>
    </row>
    <row r="15" spans="1:7" ht="21" customHeight="1" x14ac:dyDescent="0.25">
      <c r="B15" s="10">
        <v>23</v>
      </c>
      <c r="C15" s="10">
        <v>14</v>
      </c>
      <c r="D15" s="9">
        <v>2012</v>
      </c>
      <c r="E15" s="1" t="s">
        <v>94</v>
      </c>
      <c r="F15" s="1" t="s">
        <v>59</v>
      </c>
      <c r="G15" s="1" t="s">
        <v>48</v>
      </c>
    </row>
    <row r="16" spans="1:7" ht="21" customHeight="1" x14ac:dyDescent="0.25">
      <c r="A16" t="s">
        <v>106</v>
      </c>
      <c r="B16" s="10">
        <v>30</v>
      </c>
      <c r="C16" s="10">
        <v>15</v>
      </c>
      <c r="D16" s="9">
        <v>2012</v>
      </c>
      <c r="E16" s="1" t="s">
        <v>103</v>
      </c>
      <c r="F16" s="1" t="s">
        <v>7</v>
      </c>
      <c r="G16" s="1" t="s">
        <v>8</v>
      </c>
    </row>
    <row r="17" spans="1:7" ht="21" customHeight="1" x14ac:dyDescent="0.25">
      <c r="B17" s="10">
        <v>32</v>
      </c>
      <c r="C17" s="10">
        <v>16</v>
      </c>
      <c r="D17" s="9">
        <v>2012</v>
      </c>
      <c r="E17" s="1" t="s">
        <v>72</v>
      </c>
      <c r="F17" s="1" t="s">
        <v>12</v>
      </c>
      <c r="G17" s="1" t="s">
        <v>8</v>
      </c>
    </row>
    <row r="18" spans="1:7" ht="21" customHeight="1" x14ac:dyDescent="0.25">
      <c r="A18" t="s">
        <v>106</v>
      </c>
      <c r="B18" s="10">
        <v>28</v>
      </c>
      <c r="C18" s="10">
        <v>17</v>
      </c>
      <c r="D18" s="9">
        <v>2012</v>
      </c>
      <c r="E18" s="1" t="s">
        <v>71</v>
      </c>
      <c r="F18" s="1" t="s">
        <v>7</v>
      </c>
      <c r="G18" s="1" t="s">
        <v>8</v>
      </c>
    </row>
    <row r="19" spans="1:7" ht="21" customHeight="1" x14ac:dyDescent="0.25">
      <c r="B19" s="10">
        <v>21</v>
      </c>
      <c r="C19" s="10">
        <v>18</v>
      </c>
      <c r="D19" s="9">
        <v>2012</v>
      </c>
      <c r="E19" s="1" t="s">
        <v>74</v>
      </c>
      <c r="F19" s="1" t="s">
        <v>58</v>
      </c>
      <c r="G19" s="1" t="s">
        <v>8</v>
      </c>
    </row>
    <row r="20" spans="1:7" ht="21" customHeight="1" x14ac:dyDescent="0.25">
      <c r="B20" s="10">
        <v>20</v>
      </c>
      <c r="C20" s="10">
        <v>19</v>
      </c>
      <c r="D20" s="9">
        <v>2012</v>
      </c>
      <c r="E20" s="1" t="s">
        <v>74</v>
      </c>
      <c r="F20" s="1" t="s">
        <v>93</v>
      </c>
      <c r="G20" s="1" t="s">
        <v>8</v>
      </c>
    </row>
    <row r="21" spans="1:7" ht="21" customHeight="1" x14ac:dyDescent="0.25">
      <c r="B21" s="10">
        <v>35</v>
      </c>
      <c r="C21" s="10">
        <v>20</v>
      </c>
      <c r="D21" s="9">
        <v>2012</v>
      </c>
      <c r="E21" s="1" t="s">
        <v>74</v>
      </c>
      <c r="F21" s="1" t="s">
        <v>17</v>
      </c>
      <c r="G21" s="1" t="s">
        <v>8</v>
      </c>
    </row>
    <row r="22" spans="1:7" ht="21" customHeight="1" x14ac:dyDescent="0.25">
      <c r="A22" t="s">
        <v>106</v>
      </c>
      <c r="B22" s="10">
        <v>4</v>
      </c>
      <c r="C22" s="10">
        <v>21</v>
      </c>
      <c r="D22" s="9">
        <v>2012</v>
      </c>
      <c r="E22" s="1" t="s">
        <v>74</v>
      </c>
      <c r="F22" s="1" t="s">
        <v>81</v>
      </c>
      <c r="G22" s="1" t="s">
        <v>5</v>
      </c>
    </row>
    <row r="23" spans="1:7" ht="21" customHeight="1" x14ac:dyDescent="0.25">
      <c r="A23" t="s">
        <v>106</v>
      </c>
      <c r="B23" s="10">
        <v>39</v>
      </c>
      <c r="C23" s="10">
        <v>22</v>
      </c>
      <c r="D23" s="9">
        <v>2012</v>
      </c>
      <c r="E23" s="1" t="s">
        <v>74</v>
      </c>
      <c r="F23" s="1" t="s">
        <v>29</v>
      </c>
      <c r="G23" s="1" t="s">
        <v>8</v>
      </c>
    </row>
    <row r="24" spans="1:7" ht="21" customHeight="1" x14ac:dyDescent="0.25">
      <c r="B24" s="10">
        <v>33</v>
      </c>
      <c r="C24" s="10">
        <v>23</v>
      </c>
      <c r="D24" s="9">
        <v>2012</v>
      </c>
      <c r="E24" s="1" t="s">
        <v>73</v>
      </c>
      <c r="F24" s="1" t="s">
        <v>12</v>
      </c>
      <c r="G24" s="1" t="s">
        <v>8</v>
      </c>
    </row>
    <row r="25" spans="1:7" ht="21" customHeight="1" x14ac:dyDescent="0.25">
      <c r="A25" t="s">
        <v>106</v>
      </c>
      <c r="B25" s="10">
        <v>9</v>
      </c>
      <c r="C25" s="10">
        <v>24</v>
      </c>
      <c r="D25" s="9">
        <v>2012</v>
      </c>
      <c r="E25" s="1" t="s">
        <v>86</v>
      </c>
      <c r="F25" s="1" t="s">
        <v>50</v>
      </c>
      <c r="G25" s="1" t="s">
        <v>8</v>
      </c>
    </row>
    <row r="26" spans="1:7" ht="21" customHeight="1" x14ac:dyDescent="0.25">
      <c r="B26" s="10">
        <v>7</v>
      </c>
      <c r="C26" s="10">
        <v>25</v>
      </c>
      <c r="D26" s="9">
        <v>2012</v>
      </c>
      <c r="E26" s="1" t="s">
        <v>67</v>
      </c>
      <c r="F26" s="1" t="s">
        <v>84</v>
      </c>
      <c r="G26" s="1" t="s">
        <v>48</v>
      </c>
    </row>
    <row r="27" spans="1:7" ht="21" customHeight="1" x14ac:dyDescent="0.25">
      <c r="B27" s="10">
        <v>13</v>
      </c>
      <c r="C27" s="10">
        <v>26</v>
      </c>
      <c r="D27" s="9">
        <v>2012</v>
      </c>
      <c r="E27" s="1" t="s">
        <v>67</v>
      </c>
      <c r="F27" s="1" t="s">
        <v>52</v>
      </c>
      <c r="G27" s="1" t="s">
        <v>5</v>
      </c>
    </row>
    <row r="28" spans="1:7" ht="21" customHeight="1" x14ac:dyDescent="0.25">
      <c r="B28" s="10">
        <v>16</v>
      </c>
      <c r="C28" s="10">
        <v>27</v>
      </c>
      <c r="D28" s="9">
        <v>2012</v>
      </c>
      <c r="E28" s="1" t="s">
        <v>67</v>
      </c>
      <c r="F28" s="1" t="s">
        <v>55</v>
      </c>
      <c r="G28" s="1" t="s">
        <v>40</v>
      </c>
    </row>
    <row r="29" spans="1:7" ht="21" customHeight="1" x14ac:dyDescent="0.25">
      <c r="B29" s="10">
        <v>19</v>
      </c>
      <c r="C29" s="10">
        <v>28</v>
      </c>
      <c r="D29" s="9">
        <v>2012</v>
      </c>
      <c r="E29" s="1" t="s">
        <v>67</v>
      </c>
      <c r="F29" s="1" t="s">
        <v>58</v>
      </c>
      <c r="G29" s="1" t="s">
        <v>48</v>
      </c>
    </row>
    <row r="30" spans="1:7" ht="21" customHeight="1" x14ac:dyDescent="0.25">
      <c r="B30" s="10">
        <v>31</v>
      </c>
      <c r="C30" s="10">
        <v>29</v>
      </c>
      <c r="D30" s="9">
        <v>2012</v>
      </c>
      <c r="E30" s="1" t="s">
        <v>67</v>
      </c>
      <c r="F30" s="1" t="s">
        <v>12</v>
      </c>
      <c r="G30" s="1" t="s">
        <v>8</v>
      </c>
    </row>
    <row r="31" spans="1:7" ht="21" customHeight="1" x14ac:dyDescent="0.25">
      <c r="B31" s="10">
        <v>29</v>
      </c>
      <c r="C31" s="10">
        <v>30</v>
      </c>
      <c r="D31" s="9">
        <v>2012</v>
      </c>
      <c r="E31" s="1" t="s">
        <v>67</v>
      </c>
      <c r="F31" s="1" t="s">
        <v>7</v>
      </c>
      <c r="G31" s="1" t="s">
        <v>8</v>
      </c>
    </row>
    <row r="32" spans="1:7" ht="21" customHeight="1" x14ac:dyDescent="0.25">
      <c r="A32" t="s">
        <v>106</v>
      </c>
      <c r="B32" s="10">
        <v>25</v>
      </c>
      <c r="C32" s="10">
        <v>31</v>
      </c>
      <c r="D32" s="9">
        <v>2012</v>
      </c>
      <c r="E32" s="1" t="s">
        <v>67</v>
      </c>
      <c r="F32" s="1" t="s">
        <v>68</v>
      </c>
      <c r="G32" s="1" t="s">
        <v>8</v>
      </c>
    </row>
    <row r="33" spans="1:7" ht="21" customHeight="1" x14ac:dyDescent="0.25">
      <c r="A33" t="s">
        <v>106</v>
      </c>
      <c r="B33" s="10">
        <v>26</v>
      </c>
      <c r="C33" s="10">
        <v>32</v>
      </c>
      <c r="D33" s="9">
        <v>2012</v>
      </c>
      <c r="E33" s="1" t="s">
        <v>67</v>
      </c>
      <c r="F33" s="1" t="s">
        <v>69</v>
      </c>
      <c r="G33" s="1" t="s">
        <v>3</v>
      </c>
    </row>
    <row r="34" spans="1:7" ht="21" customHeight="1" x14ac:dyDescent="0.25">
      <c r="A34" t="s">
        <v>106</v>
      </c>
      <c r="B34" s="10">
        <v>2</v>
      </c>
      <c r="C34" s="10">
        <v>33</v>
      </c>
      <c r="D34" s="9">
        <v>2012</v>
      </c>
      <c r="E34" s="1" t="s">
        <v>67</v>
      </c>
      <c r="F34" s="1" t="s">
        <v>42</v>
      </c>
      <c r="G34" s="1" t="s">
        <v>79</v>
      </c>
    </row>
    <row r="35" spans="1:7" ht="21" customHeight="1" x14ac:dyDescent="0.25">
      <c r="B35" s="10">
        <v>10</v>
      </c>
      <c r="C35" s="10">
        <v>34</v>
      </c>
      <c r="D35" s="9">
        <v>2012</v>
      </c>
      <c r="E35" s="1" t="s">
        <v>66</v>
      </c>
      <c r="F35" s="1" t="s">
        <v>50</v>
      </c>
      <c r="G35" s="1" t="s">
        <v>8</v>
      </c>
    </row>
    <row r="36" spans="1:7" ht="21" customHeight="1" x14ac:dyDescent="0.25">
      <c r="B36" s="10">
        <v>34</v>
      </c>
      <c r="C36" s="10">
        <v>35</v>
      </c>
      <c r="D36" s="9">
        <v>2012</v>
      </c>
      <c r="E36" s="1" t="s">
        <v>66</v>
      </c>
      <c r="F36" s="1" t="s">
        <v>12</v>
      </c>
      <c r="G36" s="1" t="s">
        <v>8</v>
      </c>
    </row>
    <row r="37" spans="1:7" ht="21" customHeight="1" x14ac:dyDescent="0.25">
      <c r="B37" s="10">
        <v>12</v>
      </c>
      <c r="C37" s="10">
        <v>36</v>
      </c>
      <c r="D37" s="9">
        <v>2012</v>
      </c>
      <c r="E37" s="1" t="s">
        <v>66</v>
      </c>
      <c r="F37" s="1" t="s">
        <v>88</v>
      </c>
      <c r="G37" s="1" t="s">
        <v>8</v>
      </c>
    </row>
    <row r="38" spans="1:7" ht="21" customHeight="1" x14ac:dyDescent="0.25">
      <c r="B38" s="10">
        <v>40</v>
      </c>
      <c r="C38" s="10">
        <v>37</v>
      </c>
      <c r="D38" s="9">
        <v>2012</v>
      </c>
      <c r="E38" s="1" t="s">
        <v>66</v>
      </c>
      <c r="F38" s="1" t="s">
        <v>32</v>
      </c>
      <c r="G38" s="1" t="s">
        <v>8</v>
      </c>
    </row>
    <row r="39" spans="1:7" ht="21" customHeight="1" x14ac:dyDescent="0.25">
      <c r="B39" s="10">
        <v>24</v>
      </c>
      <c r="C39" s="10">
        <v>38</v>
      </c>
      <c r="D39" s="9">
        <v>2012</v>
      </c>
      <c r="E39" s="1" t="s">
        <v>66</v>
      </c>
      <c r="F39" s="1" t="s">
        <v>2</v>
      </c>
      <c r="G39" s="1" t="s">
        <v>3</v>
      </c>
    </row>
    <row r="40" spans="1:7" ht="21" customHeight="1" x14ac:dyDescent="0.25">
      <c r="B40" s="10">
        <v>42</v>
      </c>
      <c r="C40" s="10">
        <v>39</v>
      </c>
      <c r="D40" s="9">
        <v>2012</v>
      </c>
      <c r="E40" s="1" t="s">
        <v>66</v>
      </c>
      <c r="F40" s="1" t="s">
        <v>37</v>
      </c>
      <c r="G40" s="1" t="s">
        <v>8</v>
      </c>
    </row>
    <row r="41" spans="1:7" ht="21" customHeight="1" x14ac:dyDescent="0.25">
      <c r="A41" t="s">
        <v>106</v>
      </c>
      <c r="B41" s="10">
        <v>1</v>
      </c>
      <c r="C41" s="10">
        <v>40</v>
      </c>
      <c r="D41" s="9">
        <v>2012</v>
      </c>
      <c r="E41" s="1" t="s">
        <v>66</v>
      </c>
      <c r="F41" s="1" t="s">
        <v>42</v>
      </c>
      <c r="G41" s="1" t="s">
        <v>79</v>
      </c>
    </row>
    <row r="42" spans="1:7" ht="21" customHeight="1" x14ac:dyDescent="0.25">
      <c r="A42" t="s">
        <v>106</v>
      </c>
      <c r="B42" s="10">
        <v>22</v>
      </c>
      <c r="C42" s="10">
        <v>41</v>
      </c>
      <c r="D42" s="9">
        <v>2012</v>
      </c>
      <c r="E42" s="1" t="s">
        <v>66</v>
      </c>
      <c r="F42" s="1" t="s">
        <v>59</v>
      </c>
      <c r="G42" s="1" t="s">
        <v>48</v>
      </c>
    </row>
    <row r="43" spans="1:7" ht="21" customHeight="1" x14ac:dyDescent="0.25">
      <c r="B43" s="10">
        <v>8</v>
      </c>
      <c r="C43" s="10">
        <v>42</v>
      </c>
      <c r="D43" s="9">
        <v>2012</v>
      </c>
      <c r="E43" s="1" t="s">
        <v>85</v>
      </c>
      <c r="F43" s="1" t="s">
        <v>84</v>
      </c>
      <c r="G43" s="1" t="s">
        <v>48</v>
      </c>
    </row>
    <row r="44" spans="1:7" ht="21" customHeight="1" x14ac:dyDescent="0.25">
      <c r="A44" t="s">
        <v>106</v>
      </c>
      <c r="B44" s="14">
        <v>46</v>
      </c>
      <c r="C44" s="10">
        <v>43</v>
      </c>
      <c r="D44" s="9">
        <v>2012</v>
      </c>
      <c r="E44" s="1" t="s">
        <v>96</v>
      </c>
      <c r="F44" s="1" t="s">
        <v>97</v>
      </c>
      <c r="G44" s="1" t="s">
        <v>48</v>
      </c>
    </row>
    <row r="45" spans="1:7" ht="21" customHeight="1" x14ac:dyDescent="0.25">
      <c r="B45" s="10">
        <v>44</v>
      </c>
      <c r="C45" s="10">
        <v>44</v>
      </c>
      <c r="D45" s="9">
        <v>2012</v>
      </c>
      <c r="E45" s="1" t="s">
        <v>77</v>
      </c>
      <c r="F45" s="1" t="s">
        <v>76</v>
      </c>
      <c r="G45" s="1"/>
    </row>
    <row r="46" spans="1:7" ht="21" x14ac:dyDescent="0.25">
      <c r="B46" s="10" t="s">
        <v>95</v>
      </c>
      <c r="C46" s="10"/>
      <c r="D46" s="9">
        <v>2012</v>
      </c>
      <c r="E46" s="1" t="s">
        <v>89</v>
      </c>
      <c r="F46" s="1" t="s">
        <v>53</v>
      </c>
      <c r="G46" s="1" t="s">
        <v>54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M39"/>
  <sheetViews>
    <sheetView zoomScale="80" zoomScaleNormal="80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C33" sqref="C33"/>
    </sheetView>
  </sheetViews>
  <sheetFormatPr defaultRowHeight="15" x14ac:dyDescent="0.25"/>
  <cols>
    <col min="1" max="1" width="12" style="43" customWidth="1"/>
    <col min="2" max="2" width="12" style="42" customWidth="1"/>
    <col min="3" max="3" width="55.140625" style="42" bestFit="1" customWidth="1"/>
    <col min="4" max="4" width="21.42578125" style="42" bestFit="1" customWidth="1"/>
    <col min="5" max="5" width="19.5703125" style="42" customWidth="1"/>
    <col min="6" max="6" width="18.140625" style="42" bestFit="1" customWidth="1"/>
    <col min="7" max="7" width="17" style="42" bestFit="1" customWidth="1"/>
    <col min="8" max="10" width="9.28515625" style="42" bestFit="1" customWidth="1"/>
    <col min="11" max="11" width="9.140625" style="42"/>
    <col min="12" max="12" width="9.140625" style="42" customWidth="1"/>
    <col min="13" max="13" width="10.5703125" style="42" customWidth="1"/>
    <col min="14" max="16384" width="9.140625" style="42"/>
  </cols>
  <sheetData>
    <row r="1" spans="1:13" s="41" customFormat="1" ht="42.75" customHeight="1" x14ac:dyDescent="0.25">
      <c r="A1" s="25" t="s">
        <v>63</v>
      </c>
      <c r="B1" s="25" t="s">
        <v>64</v>
      </c>
      <c r="C1" s="25" t="s">
        <v>61</v>
      </c>
      <c r="D1" s="25" t="s">
        <v>38</v>
      </c>
      <c r="E1" s="25" t="s">
        <v>0</v>
      </c>
      <c r="F1" s="26" t="s">
        <v>107</v>
      </c>
      <c r="G1" s="26" t="s">
        <v>108</v>
      </c>
      <c r="H1" s="26" t="s">
        <v>114</v>
      </c>
      <c r="I1" s="26" t="s">
        <v>115</v>
      </c>
      <c r="J1" s="26" t="s">
        <v>116</v>
      </c>
      <c r="K1" s="26" t="s">
        <v>117</v>
      </c>
      <c r="L1" s="26" t="s">
        <v>118</v>
      </c>
      <c r="M1" s="26" t="s">
        <v>119</v>
      </c>
    </row>
    <row r="2" spans="1:13" ht="21" customHeight="1" x14ac:dyDescent="0.25">
      <c r="A2" s="35">
        <v>21</v>
      </c>
      <c r="B2" s="37">
        <v>29</v>
      </c>
      <c r="C2" s="4" t="s">
        <v>11</v>
      </c>
      <c r="D2" s="4" t="s">
        <v>136</v>
      </c>
      <c r="E2" s="3" t="s">
        <v>8</v>
      </c>
      <c r="F2" s="24">
        <f>AVERAGE(Táblázat26[[#This Row],[Stefanich Kornél]:[Dr. Jónás Zsigmond]])</f>
        <v>19.100000000000005</v>
      </c>
      <c r="G2" s="22" t="str">
        <f>VLOOKUP(Táblázat26[[#This Row],[Pontszám]],minősítés,3,TRUE)</f>
        <v>Arany</v>
      </c>
      <c r="H2" s="23">
        <v>18.899999999999999</v>
      </c>
      <c r="I2" s="23">
        <v>18.8</v>
      </c>
      <c r="J2" s="23">
        <v>18.7</v>
      </c>
      <c r="K2" s="23">
        <v>18.899999999999999</v>
      </c>
      <c r="L2" s="23">
        <v>19.7</v>
      </c>
      <c r="M2" s="23">
        <v>19.600000000000001</v>
      </c>
    </row>
    <row r="3" spans="1:13" ht="21" customHeight="1" x14ac:dyDescent="0.25">
      <c r="A3" s="35">
        <v>25</v>
      </c>
      <c r="B3" s="37">
        <v>27</v>
      </c>
      <c r="C3" s="4" t="s">
        <v>16</v>
      </c>
      <c r="D3" s="4" t="s">
        <v>17</v>
      </c>
      <c r="E3" s="3" t="s">
        <v>8</v>
      </c>
      <c r="F3" s="24">
        <f>AVERAGE(Táblázat26[[#This Row],[Stefanich Kornél]:[Dr. Jónás Zsigmond]])</f>
        <v>18.950000000000003</v>
      </c>
      <c r="G3" s="22" t="str">
        <f>VLOOKUP(Táblázat26[[#This Row],[Pontszám]],minősítés,3,TRUE)</f>
        <v>Arany</v>
      </c>
      <c r="H3" s="23">
        <v>18.7</v>
      </c>
      <c r="I3" s="23">
        <v>18.5</v>
      </c>
      <c r="J3" s="23">
        <v>19.5</v>
      </c>
      <c r="K3" s="23">
        <v>18.7</v>
      </c>
      <c r="L3" s="23">
        <v>19.2</v>
      </c>
      <c r="M3" s="23">
        <v>19.100000000000001</v>
      </c>
    </row>
    <row r="4" spans="1:13" ht="21" customHeight="1" x14ac:dyDescent="0.25">
      <c r="A4" s="35">
        <v>22</v>
      </c>
      <c r="B4" s="37">
        <v>25</v>
      </c>
      <c r="C4" s="4" t="s">
        <v>13</v>
      </c>
      <c r="D4" s="4" t="s">
        <v>12</v>
      </c>
      <c r="E4" s="3" t="s">
        <v>8</v>
      </c>
      <c r="F4" s="24">
        <f>AVERAGE(Táblázat26[[#This Row],[Stefanich Kornél]:[Dr. Jónás Zsigmond]])</f>
        <v>18.716666666666669</v>
      </c>
      <c r="G4" s="22" t="str">
        <f>VLOOKUP(Táblázat26[[#This Row],[Pontszám]],minősítés,3,TRUE)</f>
        <v>Arany</v>
      </c>
      <c r="H4" s="23">
        <v>18.5</v>
      </c>
      <c r="I4" s="23">
        <v>18.7</v>
      </c>
      <c r="J4" s="23">
        <v>19</v>
      </c>
      <c r="K4" s="23">
        <v>18.600000000000001</v>
      </c>
      <c r="L4" s="23">
        <v>18.8</v>
      </c>
      <c r="M4" s="23">
        <v>18.7</v>
      </c>
    </row>
    <row r="5" spans="1:13" ht="21" customHeight="1" x14ac:dyDescent="0.25">
      <c r="A5" s="35">
        <v>3</v>
      </c>
      <c r="B5" s="35">
        <v>37</v>
      </c>
      <c r="C5" s="3" t="s">
        <v>41</v>
      </c>
      <c r="D5" s="3" t="s">
        <v>42</v>
      </c>
      <c r="E5" s="3" t="s">
        <v>43</v>
      </c>
      <c r="F5" s="24">
        <f>AVERAGE(Táblázat26[[#This Row],[Stefanich Kornél]:[Dr. Jónás Zsigmond]])</f>
        <v>18.716666666666669</v>
      </c>
      <c r="G5" s="22" t="str">
        <f>VLOOKUP(Táblázat26[[#This Row],[Pontszám]],minősítés,3,TRUE)</f>
        <v>Arany</v>
      </c>
      <c r="H5" s="23">
        <v>18.600000000000001</v>
      </c>
      <c r="I5" s="23">
        <v>19</v>
      </c>
      <c r="J5" s="23">
        <v>18.600000000000001</v>
      </c>
      <c r="K5" s="23">
        <v>18.600000000000001</v>
      </c>
      <c r="L5" s="23">
        <v>18.899999999999999</v>
      </c>
      <c r="M5" s="23">
        <v>18.600000000000001</v>
      </c>
    </row>
    <row r="6" spans="1:13" ht="21" customHeight="1" x14ac:dyDescent="0.25">
      <c r="A6" s="35">
        <v>32</v>
      </c>
      <c r="B6" s="37">
        <v>21</v>
      </c>
      <c r="C6" s="4" t="s">
        <v>30</v>
      </c>
      <c r="D6" s="4" t="s">
        <v>29</v>
      </c>
      <c r="E6" s="3" t="s">
        <v>8</v>
      </c>
      <c r="F6" s="24">
        <f>AVERAGE(Táblázat26[[#This Row],[Stefanich Kornél]:[Dr. Jónás Zsigmond]])</f>
        <v>18.700000000000003</v>
      </c>
      <c r="G6" s="22" t="str">
        <f>VLOOKUP(Táblázat26[[#This Row],[Pontszám]],minősítés,3,TRUE)</f>
        <v>Arany</v>
      </c>
      <c r="H6" s="23">
        <v>18.600000000000001</v>
      </c>
      <c r="I6" s="23">
        <v>18.899999999999999</v>
      </c>
      <c r="J6" s="23">
        <v>19.2</v>
      </c>
      <c r="K6" s="23">
        <v>18.600000000000001</v>
      </c>
      <c r="L6" s="23">
        <v>18.2</v>
      </c>
      <c r="M6" s="23">
        <v>18.7</v>
      </c>
    </row>
    <row r="7" spans="1:13" ht="21" customHeight="1" x14ac:dyDescent="0.25">
      <c r="A7" s="35">
        <v>36</v>
      </c>
      <c r="B7" s="37">
        <v>8</v>
      </c>
      <c r="C7" s="3" t="s">
        <v>36</v>
      </c>
      <c r="D7" s="3" t="s">
        <v>37</v>
      </c>
      <c r="E7" s="3" t="s">
        <v>8</v>
      </c>
      <c r="F7" s="24">
        <f>AVERAGE(Táblázat26[[#This Row],[Stefanich Kornél]:[Dr. Jónás Zsigmond]])</f>
        <v>18.45</v>
      </c>
      <c r="G7" s="22" t="str">
        <f>VLOOKUP(Táblázat26[[#This Row],[Pontszám]],minősítés,3,TRUE)</f>
        <v>Ezüst</v>
      </c>
      <c r="H7" s="23">
        <v>18.2</v>
      </c>
      <c r="I7" s="23">
        <v>18.399999999999999</v>
      </c>
      <c r="J7" s="23">
        <v>18.5</v>
      </c>
      <c r="K7" s="23">
        <v>18.399999999999999</v>
      </c>
      <c r="L7" s="23">
        <v>18.600000000000001</v>
      </c>
      <c r="M7" s="23">
        <v>18.600000000000001</v>
      </c>
    </row>
    <row r="8" spans="1:13" ht="21" customHeight="1" x14ac:dyDescent="0.25">
      <c r="A8" s="35">
        <v>31</v>
      </c>
      <c r="B8" s="37">
        <v>7</v>
      </c>
      <c r="C8" s="4" t="s">
        <v>28</v>
      </c>
      <c r="D8" s="4" t="s">
        <v>29</v>
      </c>
      <c r="E8" s="3" t="s">
        <v>8</v>
      </c>
      <c r="F8" s="24">
        <f>AVERAGE(Táblázat26[[#This Row],[Stefanich Kornél]:[Dr. Jónás Zsigmond]])</f>
        <v>18.434999999999999</v>
      </c>
      <c r="G8" s="22" t="str">
        <f>VLOOKUP(Táblázat26[[#This Row],[Pontszám]],minősítés,3,TRUE)</f>
        <v>Ezüst</v>
      </c>
      <c r="H8" s="23">
        <v>18.399999999999999</v>
      </c>
      <c r="I8" s="23">
        <v>18.2</v>
      </c>
      <c r="J8" s="23">
        <v>18.5</v>
      </c>
      <c r="K8" s="23">
        <v>18.510000000000002</v>
      </c>
      <c r="L8" s="23">
        <v>18.399999999999999</v>
      </c>
      <c r="M8" s="23">
        <v>18.600000000000001</v>
      </c>
    </row>
    <row r="9" spans="1:13" ht="21" customHeight="1" x14ac:dyDescent="0.25">
      <c r="A9" s="35">
        <v>24</v>
      </c>
      <c r="B9" s="37">
        <v>20</v>
      </c>
      <c r="C9" s="4" t="s">
        <v>15</v>
      </c>
      <c r="D9" s="4" t="s">
        <v>136</v>
      </c>
      <c r="E9" s="3" t="s">
        <v>8</v>
      </c>
      <c r="F9" s="24">
        <f>AVERAGE(Táblázat26[[#This Row],[Stefanich Kornél]:[Dr. Jónás Zsigmond]])</f>
        <v>18.400000000000002</v>
      </c>
      <c r="G9" s="22" t="str">
        <f>VLOOKUP(Táblázat26[[#This Row],[Pontszám]],minősítés,3,TRUE)</f>
        <v>Ezüst</v>
      </c>
      <c r="H9" s="23">
        <v>18.5</v>
      </c>
      <c r="I9" s="23">
        <v>18</v>
      </c>
      <c r="J9" s="23">
        <v>18.2</v>
      </c>
      <c r="K9" s="23">
        <v>18.600000000000001</v>
      </c>
      <c r="L9" s="23">
        <v>18.5</v>
      </c>
      <c r="M9" s="23">
        <v>18.600000000000001</v>
      </c>
    </row>
    <row r="10" spans="1:13" x14ac:dyDescent="0.25">
      <c r="A10" s="35">
        <v>15</v>
      </c>
      <c r="B10" s="35">
        <v>30</v>
      </c>
      <c r="C10" s="3" t="s">
        <v>11</v>
      </c>
      <c r="D10" s="3" t="s">
        <v>59</v>
      </c>
      <c r="E10" s="3" t="s">
        <v>48</v>
      </c>
      <c r="F10" s="24">
        <f>AVERAGE(Táblázat26[[#This Row],[Stefanich Kornél]:[Dr. Jónás Zsigmond]])</f>
        <v>18.349999999999998</v>
      </c>
      <c r="G10" s="22" t="str">
        <f>VLOOKUP(Táblázat26[[#This Row],[Pontszám]],minősítés,3,TRUE)</f>
        <v>Ezüst</v>
      </c>
      <c r="H10" s="23">
        <v>18.2</v>
      </c>
      <c r="I10" s="23">
        <v>18.7</v>
      </c>
      <c r="J10" s="23">
        <v>19.100000000000001</v>
      </c>
      <c r="K10" s="23">
        <v>18</v>
      </c>
      <c r="L10" s="23">
        <v>18.100000000000001</v>
      </c>
      <c r="M10" s="23">
        <v>18</v>
      </c>
    </row>
    <row r="11" spans="1:13" ht="21" customHeight="1" x14ac:dyDescent="0.25">
      <c r="A11" s="35">
        <v>12</v>
      </c>
      <c r="B11" s="35">
        <v>23</v>
      </c>
      <c r="C11" s="3" t="s">
        <v>10</v>
      </c>
      <c r="D11" s="3" t="s">
        <v>55</v>
      </c>
      <c r="E11" s="3" t="s">
        <v>40</v>
      </c>
      <c r="F11" s="24">
        <f>AVERAGE(Táblázat26[[#This Row],[Stefanich Kornél]:[Dr. Jónás Zsigmond]])</f>
        <v>18.283333333333331</v>
      </c>
      <c r="G11" s="22" t="str">
        <f>VLOOKUP(Táblázat26[[#This Row],[Pontszám]],minősítés,3,TRUE)</f>
        <v>Ezüst</v>
      </c>
      <c r="H11" s="23">
        <v>17.5</v>
      </c>
      <c r="I11" s="23">
        <v>18.3</v>
      </c>
      <c r="J11" s="23">
        <v>19.399999999999999</v>
      </c>
      <c r="K11" s="23">
        <v>17.5</v>
      </c>
      <c r="L11" s="23">
        <v>18.399999999999999</v>
      </c>
      <c r="M11" s="23">
        <v>18.600000000000001</v>
      </c>
    </row>
    <row r="12" spans="1:13" ht="21" customHeight="1" x14ac:dyDescent="0.25">
      <c r="A12" s="35">
        <v>35</v>
      </c>
      <c r="B12" s="37">
        <v>33</v>
      </c>
      <c r="C12" s="4" t="s">
        <v>34</v>
      </c>
      <c r="D12" s="4" t="s">
        <v>35</v>
      </c>
      <c r="E12" s="3" t="s">
        <v>8</v>
      </c>
      <c r="F12" s="24">
        <f>AVERAGE(Táblázat26[[#This Row],[Stefanich Kornél]:[Dr. Jónás Zsigmond]])</f>
        <v>18.266666666666666</v>
      </c>
      <c r="G12" s="22" t="str">
        <f>VLOOKUP(Táblázat26[[#This Row],[Pontszám]],minősítés,3,TRUE)</f>
        <v>Ezüst</v>
      </c>
      <c r="H12" s="23">
        <v>17.8</v>
      </c>
      <c r="I12" s="23">
        <v>18.8</v>
      </c>
      <c r="J12" s="23">
        <v>19</v>
      </c>
      <c r="K12" s="23">
        <v>17.7</v>
      </c>
      <c r="L12" s="23">
        <v>18.5</v>
      </c>
      <c r="M12" s="23">
        <v>17.8</v>
      </c>
    </row>
    <row r="13" spans="1:13" ht="21" customHeight="1" x14ac:dyDescent="0.25">
      <c r="A13" s="38" t="s">
        <v>98</v>
      </c>
      <c r="B13" s="39">
        <v>36</v>
      </c>
      <c r="C13" s="22" t="s">
        <v>78</v>
      </c>
      <c r="D13" s="22" t="s">
        <v>2</v>
      </c>
      <c r="E13" s="29" t="s">
        <v>3</v>
      </c>
      <c r="F13" s="24">
        <f>AVERAGE(Táblázat26[[#This Row],[Stefanich Kornél]:[Dr. Jónás Zsigmond]])</f>
        <v>18.183333333333334</v>
      </c>
      <c r="G13" s="22" t="str">
        <f>VLOOKUP(Táblázat26[[#This Row],[Pontszám]],minősítés,3,TRUE)</f>
        <v>Ezüst</v>
      </c>
      <c r="H13" s="23">
        <v>17.8</v>
      </c>
      <c r="I13" s="23">
        <v>18.600000000000001</v>
      </c>
      <c r="J13" s="23">
        <v>17.5</v>
      </c>
      <c r="K13" s="23">
        <v>17.600000000000001</v>
      </c>
      <c r="L13" s="23">
        <v>18.8</v>
      </c>
      <c r="M13" s="23">
        <v>18.8</v>
      </c>
    </row>
    <row r="14" spans="1:13" ht="21" customHeight="1" x14ac:dyDescent="0.25">
      <c r="A14" s="38" t="s">
        <v>95</v>
      </c>
      <c r="B14" s="39"/>
      <c r="C14" s="22" t="s">
        <v>89</v>
      </c>
      <c r="D14" s="22" t="s">
        <v>53</v>
      </c>
      <c r="E14" s="29" t="s">
        <v>54</v>
      </c>
      <c r="F14" s="24">
        <f>AVERAGE(Táblázat26[[#This Row],[Stefanich Kornél]:[Dr. Jónás Zsigmond]])</f>
        <v>18.133333333333333</v>
      </c>
      <c r="G14" s="40" t="str">
        <f>VLOOKUP(Táblázat26[[#This Row],[Pontszám]],minősítés,3,TRUE)</f>
        <v>Ezüst</v>
      </c>
      <c r="H14" s="23">
        <v>17.5</v>
      </c>
      <c r="I14" s="23">
        <v>18</v>
      </c>
      <c r="J14" s="23">
        <v>18</v>
      </c>
      <c r="K14" s="23">
        <v>17.2</v>
      </c>
      <c r="L14" s="23">
        <v>18.899999999999999</v>
      </c>
      <c r="M14" s="23">
        <v>19.2</v>
      </c>
    </row>
    <row r="15" spans="1:13" ht="21" customHeight="1" x14ac:dyDescent="0.25">
      <c r="A15" s="35">
        <v>11</v>
      </c>
      <c r="B15" s="35">
        <v>28</v>
      </c>
      <c r="C15" s="3" t="s">
        <v>11</v>
      </c>
      <c r="D15" s="3" t="s">
        <v>55</v>
      </c>
      <c r="E15" s="3" t="s">
        <v>40</v>
      </c>
      <c r="F15" s="24">
        <f>AVERAGE(Táblázat26[[#This Row],[Stefanich Kornél]:[Dr. Jónás Zsigmond]])</f>
        <v>17.833333333333332</v>
      </c>
      <c r="G15" s="22" t="str">
        <f>VLOOKUP(Táblázat26[[#This Row],[Pontszám]],minősítés,3,TRUE)</f>
        <v>Ezüst</v>
      </c>
      <c r="H15" s="23">
        <v>17.2</v>
      </c>
      <c r="I15" s="23">
        <v>18.3</v>
      </c>
      <c r="J15" s="23">
        <v>17.5</v>
      </c>
      <c r="K15" s="23">
        <v>17</v>
      </c>
      <c r="L15" s="23">
        <v>18.3</v>
      </c>
      <c r="M15" s="23">
        <v>18.7</v>
      </c>
    </row>
    <row r="16" spans="1:13" ht="21" customHeight="1" x14ac:dyDescent="0.25">
      <c r="A16" s="35">
        <v>9</v>
      </c>
      <c r="B16" s="35">
        <v>3</v>
      </c>
      <c r="C16" s="3" t="s">
        <v>1</v>
      </c>
      <c r="D16" s="3" t="s">
        <v>53</v>
      </c>
      <c r="E16" s="3" t="s">
        <v>54</v>
      </c>
      <c r="F16" s="24">
        <f>AVERAGE(Táblázat26[[#This Row],[Stefanich Kornél]:[Dr. Jónás Zsigmond]])</f>
        <v>17.766666666666666</v>
      </c>
      <c r="G16" s="22" t="str">
        <f>VLOOKUP(Táblázat26[[#This Row],[Pontszám]],minősítés,3,TRUE)</f>
        <v>Ezüst</v>
      </c>
      <c r="H16" s="23">
        <v>17.899999999999999</v>
      </c>
      <c r="I16" s="23">
        <v>16.899999999999999</v>
      </c>
      <c r="J16" s="23">
        <v>18.5</v>
      </c>
      <c r="K16" s="23">
        <v>18</v>
      </c>
      <c r="L16" s="23">
        <v>17.2</v>
      </c>
      <c r="M16" s="23">
        <v>18.100000000000001</v>
      </c>
    </row>
    <row r="17" spans="1:13" ht="21" customHeight="1" x14ac:dyDescent="0.25">
      <c r="A17" s="35">
        <v>23</v>
      </c>
      <c r="B17" s="37">
        <v>17</v>
      </c>
      <c r="C17" s="4" t="s">
        <v>14</v>
      </c>
      <c r="D17" s="4" t="s">
        <v>136</v>
      </c>
      <c r="E17" s="3" t="s">
        <v>8</v>
      </c>
      <c r="F17" s="24">
        <f>AVERAGE(Táblázat26[[#This Row],[Stefanich Kornél]:[Dr. Jónás Zsigmond]])</f>
        <v>17.766666666666666</v>
      </c>
      <c r="G17" s="22" t="str">
        <f>VLOOKUP(Táblázat26[[#This Row],[Pontszám]],minősítés,3,TRUE)</f>
        <v>Ezüst</v>
      </c>
      <c r="H17" s="23">
        <v>17.3</v>
      </c>
      <c r="I17" s="23">
        <v>18</v>
      </c>
      <c r="J17" s="56">
        <v>18.5</v>
      </c>
      <c r="K17" s="23">
        <v>17.3</v>
      </c>
      <c r="L17" s="23">
        <v>16.899999999999999</v>
      </c>
      <c r="M17" s="23">
        <v>18.600000000000001</v>
      </c>
    </row>
    <row r="18" spans="1:13" ht="21" customHeight="1" x14ac:dyDescent="0.25">
      <c r="A18" s="35">
        <v>6</v>
      </c>
      <c r="B18" s="35">
        <v>14</v>
      </c>
      <c r="C18" s="3" t="s">
        <v>20</v>
      </c>
      <c r="D18" s="3" t="s">
        <v>49</v>
      </c>
      <c r="E18" s="3" t="s">
        <v>9</v>
      </c>
      <c r="F18" s="24">
        <f>AVERAGE(Táblázat26[[#This Row],[Stefanich Kornél]:[Dr. Jónás Zsigmond]])</f>
        <v>17.666666666666668</v>
      </c>
      <c r="G18" s="22" t="str">
        <f>VLOOKUP(Táblázat26[[#This Row],[Pontszám]],minősítés,3,TRUE)</f>
        <v>Ezüst</v>
      </c>
      <c r="H18" s="23">
        <v>17.5</v>
      </c>
      <c r="I18" s="23">
        <v>17.5</v>
      </c>
      <c r="J18" s="56">
        <v>18</v>
      </c>
      <c r="K18" s="23">
        <v>17.2</v>
      </c>
      <c r="L18" s="23">
        <v>17.8</v>
      </c>
      <c r="M18" s="23">
        <v>18</v>
      </c>
    </row>
    <row r="19" spans="1:13" ht="21" customHeight="1" x14ac:dyDescent="0.25">
      <c r="A19" s="35">
        <v>1</v>
      </c>
      <c r="B19" s="35">
        <v>22</v>
      </c>
      <c r="C19" s="3" t="s">
        <v>10</v>
      </c>
      <c r="D19" s="3" t="s">
        <v>39</v>
      </c>
      <c r="E19" s="3" t="s">
        <v>40</v>
      </c>
      <c r="F19" s="24">
        <f>AVERAGE(Táblázat26[[#This Row],[Stefanich Kornél]:[Dr. Jónás Zsigmond]])</f>
        <v>17.666666666666668</v>
      </c>
      <c r="G19" s="22" t="str">
        <f>VLOOKUP(Táblázat26[[#This Row],[Pontszám]],minősítés,3,TRUE)</f>
        <v>Ezüst</v>
      </c>
      <c r="H19" s="23">
        <v>17.2</v>
      </c>
      <c r="I19" s="23">
        <v>17.899999999999999</v>
      </c>
      <c r="J19" s="23">
        <v>18</v>
      </c>
      <c r="K19" s="23">
        <v>17.2</v>
      </c>
      <c r="L19" s="23">
        <v>17.600000000000001</v>
      </c>
      <c r="M19" s="23">
        <v>18.100000000000001</v>
      </c>
    </row>
    <row r="20" spans="1:13" ht="21" customHeight="1" x14ac:dyDescent="0.25">
      <c r="A20" s="35">
        <v>5</v>
      </c>
      <c r="B20" s="35">
        <v>6</v>
      </c>
      <c r="C20" s="3" t="s">
        <v>46</v>
      </c>
      <c r="D20" s="3" t="s">
        <v>47</v>
      </c>
      <c r="E20" s="3" t="s">
        <v>48</v>
      </c>
      <c r="F20" s="24">
        <f>AVERAGE(Táblázat26[[#This Row],[Stefanich Kornél]:[Dr. Jónás Zsigmond]])</f>
        <v>17.566666666666666</v>
      </c>
      <c r="G20" s="22" t="str">
        <f>VLOOKUP(Táblázat26[[#This Row],[Pontszám]],minősítés,3,TRUE)</f>
        <v>Ezüst</v>
      </c>
      <c r="H20" s="23">
        <v>17.100000000000001</v>
      </c>
      <c r="I20" s="23">
        <v>17.2</v>
      </c>
      <c r="J20" s="23">
        <v>18</v>
      </c>
      <c r="K20" s="23">
        <v>17</v>
      </c>
      <c r="L20" s="23">
        <v>18.3</v>
      </c>
      <c r="M20" s="23">
        <v>17.8</v>
      </c>
    </row>
    <row r="21" spans="1:13" ht="21" customHeight="1" x14ac:dyDescent="0.25">
      <c r="A21" s="35">
        <v>17</v>
      </c>
      <c r="B21" s="36">
        <v>5</v>
      </c>
      <c r="C21" s="4" t="s">
        <v>1</v>
      </c>
      <c r="D21" s="4" t="s">
        <v>2</v>
      </c>
      <c r="E21" s="3" t="s">
        <v>3</v>
      </c>
      <c r="F21" s="24">
        <f>AVERAGE(Táblázat26[[#This Row],[Stefanich Kornél]:[Dr. Jónás Zsigmond]])</f>
        <v>17.5</v>
      </c>
      <c r="G21" s="22" t="str">
        <f>VLOOKUP(Táblázat26[[#This Row],[Pontszám]],minősítés,3,TRUE)</f>
        <v>Ezüst</v>
      </c>
      <c r="H21" s="23">
        <v>17.7</v>
      </c>
      <c r="I21" s="23">
        <v>17.600000000000001</v>
      </c>
      <c r="J21" s="23">
        <v>17</v>
      </c>
      <c r="K21" s="23">
        <v>17.600000000000001</v>
      </c>
      <c r="L21" s="23">
        <v>17.8</v>
      </c>
      <c r="M21" s="23">
        <v>17.3</v>
      </c>
    </row>
    <row r="22" spans="1:13" ht="21" customHeight="1" x14ac:dyDescent="0.25">
      <c r="A22" s="35">
        <v>20</v>
      </c>
      <c r="B22" s="37">
        <v>24</v>
      </c>
      <c r="C22" s="4" t="s">
        <v>10</v>
      </c>
      <c r="D22" s="4" t="s">
        <v>7</v>
      </c>
      <c r="E22" s="3" t="s">
        <v>8</v>
      </c>
      <c r="F22" s="24">
        <f>AVERAGE(Táblázat26[[#This Row],[Stefanich Kornél]:[Dr. Jónás Zsigmond]])</f>
        <v>17.5</v>
      </c>
      <c r="G22" s="22" t="str">
        <f>VLOOKUP(Táblázat26[[#This Row],[Pontszám]],minősítés,3,TRUE)</f>
        <v>Ezüst</v>
      </c>
      <c r="H22" s="23">
        <v>17.399999999999999</v>
      </c>
      <c r="I22" s="23">
        <v>18.100000000000001</v>
      </c>
      <c r="J22" s="23">
        <v>18</v>
      </c>
      <c r="K22" s="23">
        <v>16.5</v>
      </c>
      <c r="L22" s="23">
        <v>17.8</v>
      </c>
      <c r="M22" s="23">
        <v>17.2</v>
      </c>
    </row>
    <row r="23" spans="1:13" ht="21" customHeight="1" x14ac:dyDescent="0.25">
      <c r="A23" s="35" t="s">
        <v>99</v>
      </c>
      <c r="B23" s="37" t="s">
        <v>104</v>
      </c>
      <c r="C23" s="4" t="s">
        <v>1</v>
      </c>
      <c r="D23" s="4" t="s">
        <v>27</v>
      </c>
      <c r="E23" s="3" t="s">
        <v>8</v>
      </c>
      <c r="F23" s="24">
        <f>AVERAGE(Táblázat26[[#This Row],[Stefanich Kornél]:[Dr. Jónás Zsigmond]])</f>
        <v>17.383333333333333</v>
      </c>
      <c r="G23" s="22" t="str">
        <f>VLOOKUP(Táblázat26[[#This Row],[Pontszám]],minősítés,3,TRUE)</f>
        <v>Ezüst</v>
      </c>
      <c r="H23" s="23">
        <v>17</v>
      </c>
      <c r="I23" s="23">
        <v>18</v>
      </c>
      <c r="J23" s="23">
        <v>18</v>
      </c>
      <c r="K23" s="23">
        <v>15.6</v>
      </c>
      <c r="L23" s="23">
        <v>18.2</v>
      </c>
      <c r="M23" s="23">
        <v>17.5</v>
      </c>
    </row>
    <row r="24" spans="1:13" ht="21" customHeight="1" x14ac:dyDescent="0.25">
      <c r="A24" s="35">
        <v>33</v>
      </c>
      <c r="B24" s="37">
        <v>19</v>
      </c>
      <c r="C24" s="4" t="s">
        <v>31</v>
      </c>
      <c r="D24" s="4" t="s">
        <v>32</v>
      </c>
      <c r="E24" s="3" t="s">
        <v>8</v>
      </c>
      <c r="F24" s="24">
        <f>AVERAGE(Táblázat26[[#This Row],[Stefanich Kornél]:[Dr. Jónás Zsigmond]])</f>
        <v>17.366666666666667</v>
      </c>
      <c r="G24" s="22" t="str">
        <f>VLOOKUP(Táblázat26[[#This Row],[Pontszám]],minősítés,3,TRUE)</f>
        <v>Ezüst</v>
      </c>
      <c r="H24" s="23">
        <v>17.399999999999999</v>
      </c>
      <c r="I24" s="23">
        <v>17.5</v>
      </c>
      <c r="J24" s="23">
        <v>16.5</v>
      </c>
      <c r="K24" s="23">
        <v>17.2</v>
      </c>
      <c r="L24" s="23">
        <v>17.399999999999999</v>
      </c>
      <c r="M24" s="23">
        <v>18.2</v>
      </c>
    </row>
    <row r="25" spans="1:13" ht="21" customHeight="1" x14ac:dyDescent="0.25">
      <c r="A25" s="35">
        <v>10</v>
      </c>
      <c r="B25" s="35">
        <v>16</v>
      </c>
      <c r="C25" s="3" t="s">
        <v>14</v>
      </c>
      <c r="D25" s="3" t="s">
        <v>55</v>
      </c>
      <c r="E25" s="3" t="s">
        <v>40</v>
      </c>
      <c r="F25" s="24">
        <f>AVERAGE(Táblázat26[[#This Row],[Stefanich Kornél]:[Dr. Jónás Zsigmond]])</f>
        <v>17.233333333333334</v>
      </c>
      <c r="G25" s="22" t="str">
        <f>VLOOKUP(Táblázat26[[#This Row],[Pontszám]],minősítés,3,TRUE)</f>
        <v>Ezüst</v>
      </c>
      <c r="H25" s="23">
        <v>17.100000000000001</v>
      </c>
      <c r="I25" s="23">
        <v>16.7</v>
      </c>
      <c r="J25" s="56">
        <v>18</v>
      </c>
      <c r="K25" s="23">
        <v>17</v>
      </c>
      <c r="L25" s="23">
        <v>16.2</v>
      </c>
      <c r="M25" s="23">
        <v>18.399999999999999</v>
      </c>
    </row>
    <row r="26" spans="1:13" ht="21" customHeight="1" x14ac:dyDescent="0.25">
      <c r="A26" s="35">
        <v>28</v>
      </c>
      <c r="B26" s="37">
        <v>15</v>
      </c>
      <c r="C26" s="4" t="s">
        <v>22</v>
      </c>
      <c r="D26" s="4" t="s">
        <v>23</v>
      </c>
      <c r="E26" s="3" t="s">
        <v>24</v>
      </c>
      <c r="F26" s="24">
        <f>AVERAGE(Táblázat26[[#This Row],[Stefanich Kornél]:[Dr. Jónás Zsigmond]])</f>
        <v>17.216666666666665</v>
      </c>
      <c r="G26" s="22" t="str">
        <f>VLOOKUP(Táblázat26[[#This Row],[Pontszám]],minősítés,3,TRUE)</f>
        <v>Ezüst</v>
      </c>
      <c r="H26" s="23">
        <v>16.5</v>
      </c>
      <c r="I26" s="23">
        <v>17</v>
      </c>
      <c r="J26" s="56">
        <v>17.8</v>
      </c>
      <c r="K26" s="23">
        <v>16.8</v>
      </c>
      <c r="L26" s="23">
        <v>17</v>
      </c>
      <c r="M26" s="23">
        <v>18.2</v>
      </c>
    </row>
    <row r="27" spans="1:13" ht="21" customHeight="1" x14ac:dyDescent="0.25">
      <c r="A27" s="35">
        <v>34</v>
      </c>
      <c r="B27" s="37">
        <v>32</v>
      </c>
      <c r="C27" s="4" t="s">
        <v>33</v>
      </c>
      <c r="D27" s="4" t="s">
        <v>32</v>
      </c>
      <c r="E27" s="3" t="s">
        <v>8</v>
      </c>
      <c r="F27" s="24">
        <f>AVERAGE(Táblázat26[[#This Row],[Stefanich Kornél]:[Dr. Jónás Zsigmond]])</f>
        <v>17.166666666666668</v>
      </c>
      <c r="G27" s="22" t="str">
        <f>VLOOKUP(Táblázat26[[#This Row],[Pontszám]],minősítés,3,TRUE)</f>
        <v>Ezüst</v>
      </c>
      <c r="H27" s="23">
        <v>15.7</v>
      </c>
      <c r="I27" s="23">
        <v>18.3</v>
      </c>
      <c r="J27" s="23">
        <v>18.5</v>
      </c>
      <c r="K27" s="23">
        <v>15.6</v>
      </c>
      <c r="L27" s="23">
        <v>17.8</v>
      </c>
      <c r="M27" s="23">
        <v>17.100000000000001</v>
      </c>
    </row>
    <row r="28" spans="1:13" ht="21" customHeight="1" x14ac:dyDescent="0.25">
      <c r="A28" s="35">
        <v>7</v>
      </c>
      <c r="B28" s="35">
        <v>35</v>
      </c>
      <c r="C28" s="3" t="s">
        <v>34</v>
      </c>
      <c r="D28" s="3" t="s">
        <v>50</v>
      </c>
      <c r="E28" s="3" t="s">
        <v>8</v>
      </c>
      <c r="F28" s="24">
        <f>AVERAGE(Táblázat26[[#This Row],[Stefanich Kornél]:[Dr. Jónás Zsigmond]])</f>
        <v>17.118333333333336</v>
      </c>
      <c r="G28" s="22" t="str">
        <f>VLOOKUP(Táblázat26[[#This Row],[Pontszám]],minősítés,3,TRUE)</f>
        <v>Ezüst</v>
      </c>
      <c r="H28" s="23">
        <v>16.5</v>
      </c>
      <c r="I28" s="23">
        <v>18.2</v>
      </c>
      <c r="J28" s="23">
        <v>19.5</v>
      </c>
      <c r="K28" s="23">
        <v>15.51</v>
      </c>
      <c r="L28" s="23">
        <v>16.100000000000001</v>
      </c>
      <c r="M28" s="23">
        <v>16.899999999999999</v>
      </c>
    </row>
    <row r="29" spans="1:13" ht="21" customHeight="1" x14ac:dyDescent="0.25">
      <c r="A29" s="35">
        <v>29</v>
      </c>
      <c r="B29" s="37">
        <v>10</v>
      </c>
      <c r="C29" s="4" t="s">
        <v>1</v>
      </c>
      <c r="D29" s="4" t="s">
        <v>25</v>
      </c>
      <c r="E29" s="3" t="s">
        <v>26</v>
      </c>
      <c r="F29" s="24">
        <f>AVERAGE(Táblázat26[[#This Row],[Stefanich Kornél]:[Dr. Jónás Zsigmond]])</f>
        <v>17.085000000000001</v>
      </c>
      <c r="G29" s="22" t="str">
        <f>VLOOKUP(Táblázat26[[#This Row],[Pontszám]],minősítés,3,TRUE)</f>
        <v>Ezüst</v>
      </c>
      <c r="H29" s="23">
        <v>16</v>
      </c>
      <c r="I29" s="23">
        <v>17.5</v>
      </c>
      <c r="J29" s="23">
        <v>18</v>
      </c>
      <c r="K29" s="23">
        <v>15.51</v>
      </c>
      <c r="L29" s="23">
        <v>17.8</v>
      </c>
      <c r="M29" s="23">
        <v>17.7</v>
      </c>
    </row>
    <row r="30" spans="1:13" ht="21" customHeight="1" x14ac:dyDescent="0.25">
      <c r="A30" s="35">
        <v>13</v>
      </c>
      <c r="B30" s="35">
        <v>4</v>
      </c>
      <c r="C30" s="3" t="s">
        <v>56</v>
      </c>
      <c r="D30" s="3" t="s">
        <v>57</v>
      </c>
      <c r="E30" s="3" t="s">
        <v>40</v>
      </c>
      <c r="F30" s="24">
        <f>AVERAGE(Táblázat26[[#This Row],[Stefanich Kornél]:[Dr. Jónás Zsigmond]])</f>
        <v>16.933333333333334</v>
      </c>
      <c r="G30" s="22" t="str">
        <f>VLOOKUP(Táblázat26[[#This Row],[Pontszám]],minősítés,3,TRUE)</f>
        <v>Bronz</v>
      </c>
      <c r="H30" s="23">
        <v>16</v>
      </c>
      <c r="I30" s="23">
        <v>18.2</v>
      </c>
      <c r="J30" s="23">
        <v>18</v>
      </c>
      <c r="K30" s="23">
        <v>15</v>
      </c>
      <c r="L30" s="23">
        <v>18.2</v>
      </c>
      <c r="M30" s="23">
        <v>16.2</v>
      </c>
    </row>
    <row r="31" spans="1:13" ht="21" customHeight="1" x14ac:dyDescent="0.25">
      <c r="A31" s="35">
        <v>26</v>
      </c>
      <c r="B31" s="37">
        <v>34</v>
      </c>
      <c r="C31" s="4" t="s">
        <v>18</v>
      </c>
      <c r="D31" s="4" t="s">
        <v>19</v>
      </c>
      <c r="E31" s="3" t="s">
        <v>8</v>
      </c>
      <c r="F31" s="24">
        <f>AVERAGE(Táblázat26[[#This Row],[Stefanich Kornél]:[Dr. Jónás Zsigmond]])</f>
        <v>16.916666666666668</v>
      </c>
      <c r="G31" s="22" t="str">
        <f>VLOOKUP(Táblázat26[[#This Row],[Pontszám]],minősítés,3,TRUE)</f>
        <v>Bronz</v>
      </c>
      <c r="H31" s="23">
        <v>17</v>
      </c>
      <c r="I31" s="23">
        <v>17</v>
      </c>
      <c r="J31" s="23">
        <v>18</v>
      </c>
      <c r="K31" s="23">
        <v>16</v>
      </c>
      <c r="L31" s="23">
        <v>16.8</v>
      </c>
      <c r="M31" s="23">
        <v>16.7</v>
      </c>
    </row>
    <row r="32" spans="1:13" ht="21" customHeight="1" x14ac:dyDescent="0.25">
      <c r="A32" s="35">
        <v>19</v>
      </c>
      <c r="B32" s="37">
        <v>18</v>
      </c>
      <c r="C32" s="4" t="s">
        <v>6</v>
      </c>
      <c r="D32" s="4" t="s">
        <v>7</v>
      </c>
      <c r="E32" s="3" t="s">
        <v>8</v>
      </c>
      <c r="F32" s="24">
        <f>AVERAGE(Táblázat26[[#This Row],[Stefanich Kornél]:[Dr. Jónás Zsigmond]])</f>
        <v>16.8</v>
      </c>
      <c r="G32" s="22" t="str">
        <f>VLOOKUP(Táblázat26[[#This Row],[Pontszám]],minősítés,3,TRUE)</f>
        <v>Bronz</v>
      </c>
      <c r="H32" s="23">
        <v>16.2</v>
      </c>
      <c r="I32" s="23">
        <v>17</v>
      </c>
      <c r="J32" s="56">
        <v>17.7</v>
      </c>
      <c r="K32" s="23">
        <v>14.5</v>
      </c>
      <c r="L32" s="23">
        <v>17.5</v>
      </c>
      <c r="M32" s="23">
        <v>17.899999999999999</v>
      </c>
    </row>
    <row r="33" spans="1:13" ht="21" customHeight="1" x14ac:dyDescent="0.25">
      <c r="A33" s="35">
        <v>8</v>
      </c>
      <c r="B33" s="35">
        <v>1</v>
      </c>
      <c r="C33" s="3" t="s">
        <v>51</v>
      </c>
      <c r="D33" s="3" t="s">
        <v>52</v>
      </c>
      <c r="E33" s="3" t="s">
        <v>5</v>
      </c>
      <c r="F33" s="24">
        <f>AVERAGE(Táblázat26[[#This Row],[Stefanich Kornél]:[Dr. Jónás Zsigmond]])</f>
        <v>16.75</v>
      </c>
      <c r="G33" s="22" t="str">
        <f>VLOOKUP(Táblázat26[[#This Row],[Pontszám]],minősítés,3,TRUE)</f>
        <v>Bronz</v>
      </c>
      <c r="H33" s="23">
        <v>16.5</v>
      </c>
      <c r="I33" s="23">
        <v>16.8</v>
      </c>
      <c r="J33" s="23">
        <v>16.5</v>
      </c>
      <c r="K33" s="23">
        <v>16.5</v>
      </c>
      <c r="L33" s="23">
        <v>16.5</v>
      </c>
      <c r="M33" s="23">
        <v>17.7</v>
      </c>
    </row>
    <row r="34" spans="1:13" ht="21" customHeight="1" x14ac:dyDescent="0.25">
      <c r="A34" s="35">
        <v>16</v>
      </c>
      <c r="B34" s="37">
        <v>31</v>
      </c>
      <c r="C34" s="4" t="s">
        <v>60</v>
      </c>
      <c r="D34" s="4" t="s">
        <v>59</v>
      </c>
      <c r="E34" s="3" t="s">
        <v>48</v>
      </c>
      <c r="F34" s="24">
        <f>AVERAGE(Táblázat26[[#This Row],[Stefanich Kornél]:[Dr. Jónás Zsigmond]])</f>
        <v>16.666666666666668</v>
      </c>
      <c r="G34" s="22" t="str">
        <f>VLOOKUP(Táblázat26[[#This Row],[Pontszám]],minősítés,3,TRUE)</f>
        <v>Bronz</v>
      </c>
      <c r="H34" s="23">
        <v>15</v>
      </c>
      <c r="I34" s="23">
        <v>18.600000000000001</v>
      </c>
      <c r="J34" s="23">
        <v>18</v>
      </c>
      <c r="K34" s="23">
        <v>15</v>
      </c>
      <c r="L34" s="23">
        <v>16.7</v>
      </c>
      <c r="M34" s="23">
        <v>16.7</v>
      </c>
    </row>
    <row r="35" spans="1:13" ht="21" customHeight="1" x14ac:dyDescent="0.25">
      <c r="A35" s="35">
        <v>18</v>
      </c>
      <c r="B35" s="36">
        <v>11</v>
      </c>
      <c r="C35" s="4" t="s">
        <v>1</v>
      </c>
      <c r="D35" s="4" t="s">
        <v>4</v>
      </c>
      <c r="E35" s="3" t="s">
        <v>5</v>
      </c>
      <c r="F35" s="24">
        <f>AVERAGE(Táblázat26[[#This Row],[Stefanich Kornél]:[Dr. Jónás Zsigmond]])</f>
        <v>16.433333333333334</v>
      </c>
      <c r="G35" s="22" t="str">
        <f>VLOOKUP(Táblázat26[[#This Row],[Pontszám]],minősítés,3,TRUE)</f>
        <v>Bronz</v>
      </c>
      <c r="H35" s="23">
        <v>15.6</v>
      </c>
      <c r="I35" s="23">
        <v>17.5</v>
      </c>
      <c r="J35" s="23">
        <v>17.5</v>
      </c>
      <c r="K35" s="23">
        <v>15.5</v>
      </c>
      <c r="L35" s="23">
        <v>16.3</v>
      </c>
      <c r="M35" s="23">
        <v>16.2</v>
      </c>
    </row>
    <row r="36" spans="1:13" ht="21" customHeight="1" x14ac:dyDescent="0.25">
      <c r="A36" s="35">
        <v>2</v>
      </c>
      <c r="B36" s="35">
        <v>26</v>
      </c>
      <c r="C36" s="3" t="s">
        <v>11</v>
      </c>
      <c r="D36" s="3" t="s">
        <v>39</v>
      </c>
      <c r="E36" s="3" t="s">
        <v>40</v>
      </c>
      <c r="F36" s="24">
        <f>AVERAGE(Táblázat26[[#This Row],[Stefanich Kornél]:[Dr. Jónás Zsigmond]])</f>
        <v>16.283333333333335</v>
      </c>
      <c r="G36" s="22" t="str">
        <f>VLOOKUP(Táblázat26[[#This Row],[Pontszám]],minősítés,3,TRUE)</f>
        <v>Bronz</v>
      </c>
      <c r="H36" s="23">
        <v>15.6</v>
      </c>
      <c r="I36" s="23">
        <v>16.899999999999999</v>
      </c>
      <c r="J36" s="23">
        <v>15</v>
      </c>
      <c r="K36" s="23">
        <v>15.4</v>
      </c>
      <c r="L36" s="23">
        <v>16.600000000000001</v>
      </c>
      <c r="M36" s="23">
        <v>18.2</v>
      </c>
    </row>
    <row r="37" spans="1:13" ht="21" customHeight="1" x14ac:dyDescent="0.25">
      <c r="A37" s="35">
        <v>14</v>
      </c>
      <c r="B37" s="35">
        <v>2</v>
      </c>
      <c r="C37" s="3" t="s">
        <v>1</v>
      </c>
      <c r="D37" s="3" t="s">
        <v>58</v>
      </c>
      <c r="E37" s="3" t="s">
        <v>48</v>
      </c>
      <c r="F37" s="24">
        <f>AVERAGE(Táblázat26[[#This Row],[Stefanich Kornél]:[Dr. Jónás Zsigmond]])</f>
        <v>16.099999999999998</v>
      </c>
      <c r="G37" s="22" t="str">
        <f>VLOOKUP(Táblázat26[[#This Row],[Pontszám]],minősítés,3,TRUE)</f>
        <v>Bronz</v>
      </c>
      <c r="H37" s="23">
        <v>16.3</v>
      </c>
      <c r="I37" s="23">
        <v>16</v>
      </c>
      <c r="J37" s="23">
        <v>16</v>
      </c>
      <c r="K37" s="23">
        <v>16</v>
      </c>
      <c r="L37" s="23">
        <v>16.3</v>
      </c>
      <c r="M37" s="23">
        <v>16</v>
      </c>
    </row>
    <row r="38" spans="1:13" ht="21" customHeight="1" x14ac:dyDescent="0.25">
      <c r="A38" s="35">
        <v>27</v>
      </c>
      <c r="B38" s="37">
        <v>13</v>
      </c>
      <c r="C38" s="4" t="s">
        <v>20</v>
      </c>
      <c r="D38" s="4" t="s">
        <v>21</v>
      </c>
      <c r="E38" s="3" t="s">
        <v>8</v>
      </c>
      <c r="F38" s="24">
        <f>AVERAGE(Táblázat26[[#This Row],[Stefanich Kornél]:[Dr. Jónás Zsigmond]])</f>
        <v>15.766666666666667</v>
      </c>
      <c r="G38" s="22" t="str">
        <f>VLOOKUP(Táblázat26[[#This Row],[Pontszám]],minősítés,3,TRUE)</f>
        <v>Bronz</v>
      </c>
      <c r="H38" s="23">
        <v>15.6</v>
      </c>
      <c r="I38" s="23">
        <v>15.2</v>
      </c>
      <c r="J38" s="56">
        <v>16</v>
      </c>
      <c r="K38" s="23">
        <v>15.5</v>
      </c>
      <c r="L38" s="23">
        <v>16.100000000000001</v>
      </c>
      <c r="M38" s="23">
        <v>16.2</v>
      </c>
    </row>
    <row r="39" spans="1:13" x14ac:dyDescent="0.25">
      <c r="A39" s="35">
        <v>4</v>
      </c>
      <c r="B39" s="35">
        <v>12</v>
      </c>
      <c r="C39" s="3" t="s">
        <v>65</v>
      </c>
      <c r="D39" s="3" t="s">
        <v>44</v>
      </c>
      <c r="E39" s="3" t="s">
        <v>45</v>
      </c>
      <c r="F39" s="24">
        <f>AVERAGE(Táblázat26[[#This Row],[Stefanich Kornél]:[Dr. Jónás Zsigmond]])</f>
        <v>15.183333333333332</v>
      </c>
      <c r="G39" s="22" t="str">
        <f>VLOOKUP(Táblázat26[[#This Row],[Pontszám]],minősítés,3,TRUE)</f>
        <v>Oklevél</v>
      </c>
      <c r="H39" s="23">
        <v>15</v>
      </c>
      <c r="I39" s="23">
        <v>15</v>
      </c>
      <c r="J39" s="56">
        <v>15</v>
      </c>
      <c r="K39" s="23">
        <v>14.5</v>
      </c>
      <c r="L39" s="23">
        <v>15.5</v>
      </c>
      <c r="M39" s="23">
        <v>16.100000000000001</v>
      </c>
    </row>
  </sheetData>
  <pageMargins left="0.25" right="0.25" top="0.75" bottom="0.75" header="0.3" footer="0.3"/>
  <pageSetup paperSize="9" scale="63" orientation="portrait" r:id="rId1"/>
  <colBreaks count="1" manualBreakCount="1">
    <brk id="7" max="1048575" man="1"/>
  </colBreak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L39"/>
  <sheetViews>
    <sheetView tabSelected="1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33" sqref="C33"/>
    </sheetView>
  </sheetViews>
  <sheetFormatPr defaultRowHeight="15" x14ac:dyDescent="0.25"/>
  <cols>
    <col min="1" max="1" width="12" style="7" customWidth="1"/>
    <col min="2" max="2" width="12" style="2" customWidth="1"/>
    <col min="3" max="3" width="55.140625" style="2" bestFit="1" customWidth="1"/>
    <col min="4" max="4" width="21.42578125" style="2" bestFit="1" customWidth="1"/>
    <col min="5" max="5" width="19.5703125" style="2" customWidth="1"/>
    <col min="6" max="6" width="18.140625" style="2" bestFit="1" customWidth="1"/>
    <col min="7" max="7" width="17" style="2" bestFit="1" customWidth="1"/>
    <col min="8" max="10" width="9.28515625" style="2" bestFit="1" customWidth="1"/>
    <col min="11" max="16384" width="9.140625" style="2"/>
  </cols>
  <sheetData>
    <row r="1" spans="1:12" s="5" customFormat="1" ht="42.75" customHeight="1" x14ac:dyDescent="0.25">
      <c r="A1" s="25" t="s">
        <v>63</v>
      </c>
      <c r="B1" s="25" t="s">
        <v>64</v>
      </c>
      <c r="C1" s="25" t="s">
        <v>61</v>
      </c>
      <c r="D1" s="25" t="s">
        <v>38</v>
      </c>
      <c r="E1" s="25" t="s">
        <v>0</v>
      </c>
      <c r="F1" s="26" t="s">
        <v>107</v>
      </c>
      <c r="G1" s="26" t="s">
        <v>108</v>
      </c>
      <c r="H1" s="26" t="s">
        <v>134</v>
      </c>
      <c r="I1" s="26" t="s">
        <v>135</v>
      </c>
      <c r="J1" s="26" t="s">
        <v>7</v>
      </c>
      <c r="K1" s="26" t="s">
        <v>32</v>
      </c>
      <c r="L1" s="26" t="s">
        <v>55</v>
      </c>
    </row>
    <row r="2" spans="1:12" ht="21" customHeight="1" x14ac:dyDescent="0.25">
      <c r="A2" s="35">
        <v>8</v>
      </c>
      <c r="B2" s="35">
        <v>1</v>
      </c>
      <c r="C2" s="3" t="s">
        <v>51</v>
      </c>
      <c r="D2" s="3" t="s">
        <v>52</v>
      </c>
      <c r="E2" s="3" t="s">
        <v>5</v>
      </c>
      <c r="F2" s="24">
        <f>AVERAGE(Táblázat267[[#This Row],[Dr. Őry Ferenc]:[Bolfán Imre]])</f>
        <v>17.21</v>
      </c>
      <c r="G2" s="22" t="str">
        <f>VLOOKUP(Táblázat267[[#This Row],[Pontszám]],minősítés,3,TRUE)</f>
        <v>Ezüst</v>
      </c>
      <c r="H2" s="23">
        <v>16.5</v>
      </c>
      <c r="I2" s="23">
        <v>17</v>
      </c>
      <c r="J2" s="23">
        <v>17</v>
      </c>
      <c r="K2" s="23">
        <v>17.55</v>
      </c>
      <c r="L2" s="23">
        <v>18</v>
      </c>
    </row>
    <row r="3" spans="1:12" ht="21" customHeight="1" x14ac:dyDescent="0.25">
      <c r="A3" s="35">
        <v>14</v>
      </c>
      <c r="B3" s="35">
        <v>2</v>
      </c>
      <c r="C3" s="3" t="s">
        <v>1</v>
      </c>
      <c r="D3" s="3" t="s">
        <v>58</v>
      </c>
      <c r="E3" s="3" t="s">
        <v>48</v>
      </c>
      <c r="F3" s="24">
        <f>AVERAGE(Táblázat267[[#This Row],[Dr. Őry Ferenc]:[Bolfán Imre]])</f>
        <v>16.66</v>
      </c>
      <c r="G3" s="22" t="str">
        <f>VLOOKUP(Táblázat267[[#This Row],[Pontszám]],minősítés,3,TRUE)</f>
        <v>Bronz</v>
      </c>
      <c r="H3" s="23">
        <v>16.5</v>
      </c>
      <c r="I3" s="23">
        <v>16</v>
      </c>
      <c r="J3" s="23">
        <v>16.8</v>
      </c>
      <c r="K3" s="23">
        <v>17</v>
      </c>
      <c r="L3" s="23">
        <v>17</v>
      </c>
    </row>
    <row r="4" spans="1:12" ht="21" customHeight="1" x14ac:dyDescent="0.25">
      <c r="A4" s="35">
        <v>9</v>
      </c>
      <c r="B4" s="35">
        <v>3</v>
      </c>
      <c r="C4" s="3" t="s">
        <v>1</v>
      </c>
      <c r="D4" s="3" t="s">
        <v>53</v>
      </c>
      <c r="E4" s="3" t="s">
        <v>54</v>
      </c>
      <c r="F4" s="24">
        <f>AVERAGE(Táblázat267[[#This Row],[Dr. Őry Ferenc]:[Bolfán Imre]])</f>
        <v>17.309999999999999</v>
      </c>
      <c r="G4" s="22" t="str">
        <f>VLOOKUP(Táblázat267[[#This Row],[Pontszám]],minősítés,3,TRUE)</f>
        <v>Ezüst</v>
      </c>
      <c r="H4" s="23">
        <v>16.5</v>
      </c>
      <c r="I4" s="23">
        <v>16</v>
      </c>
      <c r="J4" s="23">
        <v>18</v>
      </c>
      <c r="K4" s="23">
        <v>17.55</v>
      </c>
      <c r="L4" s="23">
        <v>18.5</v>
      </c>
    </row>
    <row r="5" spans="1:12" ht="21" customHeight="1" x14ac:dyDescent="0.25">
      <c r="A5" s="35">
        <v>13</v>
      </c>
      <c r="B5" s="35">
        <v>4</v>
      </c>
      <c r="C5" s="3" t="s">
        <v>56</v>
      </c>
      <c r="D5" s="3" t="s">
        <v>57</v>
      </c>
      <c r="E5" s="3" t="s">
        <v>40</v>
      </c>
      <c r="F5" s="24">
        <f>AVERAGE(Táblázat267[[#This Row],[Dr. Őry Ferenc]:[Bolfán Imre]])</f>
        <v>15.63</v>
      </c>
      <c r="G5" s="22" t="str">
        <f>VLOOKUP(Táblázat267[[#This Row],[Pontszám]],minősítés,3,TRUE)</f>
        <v>Bronz</v>
      </c>
      <c r="H5" s="23">
        <v>16</v>
      </c>
      <c r="I5" s="23">
        <v>16</v>
      </c>
      <c r="J5" s="23">
        <v>15.6</v>
      </c>
      <c r="K5" s="23">
        <v>15.55</v>
      </c>
      <c r="L5" s="23">
        <v>15</v>
      </c>
    </row>
    <row r="6" spans="1:12" ht="21" customHeight="1" x14ac:dyDescent="0.25">
      <c r="A6" s="35">
        <v>17</v>
      </c>
      <c r="B6" s="36">
        <v>5</v>
      </c>
      <c r="C6" s="4" t="s">
        <v>1</v>
      </c>
      <c r="D6" s="4" t="s">
        <v>2</v>
      </c>
      <c r="E6" s="3" t="s">
        <v>3</v>
      </c>
      <c r="F6" s="24">
        <f>AVERAGE(Táblázat267[[#This Row],[Dr. Őry Ferenc]:[Bolfán Imre]])</f>
        <v>16.100000000000001</v>
      </c>
      <c r="G6" s="22" t="str">
        <f>VLOOKUP(Táblázat267[[#This Row],[Pontszám]],minősítés,3,TRUE)</f>
        <v>Bronz</v>
      </c>
      <c r="H6" s="23">
        <v>16.5</v>
      </c>
      <c r="I6" s="23">
        <v>15</v>
      </c>
      <c r="J6" s="23">
        <v>16</v>
      </c>
      <c r="K6" s="23">
        <v>16</v>
      </c>
      <c r="L6" s="23">
        <v>17</v>
      </c>
    </row>
    <row r="7" spans="1:12" ht="21" customHeight="1" x14ac:dyDescent="0.25">
      <c r="A7" s="35">
        <v>5</v>
      </c>
      <c r="B7" s="35">
        <v>6</v>
      </c>
      <c r="C7" s="3" t="s">
        <v>46</v>
      </c>
      <c r="D7" s="3" t="s">
        <v>47</v>
      </c>
      <c r="E7" s="3" t="s">
        <v>48</v>
      </c>
      <c r="F7" s="24">
        <f>AVERAGE(Táblázat267[[#This Row],[Dr. Őry Ferenc]:[Bolfán Imre]])</f>
        <v>18.22</v>
      </c>
      <c r="G7" s="22" t="str">
        <f>VLOOKUP(Táblázat267[[#This Row],[Pontszám]],minősítés,3,TRUE)</f>
        <v>Ezüst</v>
      </c>
      <c r="H7" s="23">
        <v>17.5</v>
      </c>
      <c r="I7" s="23">
        <v>19</v>
      </c>
      <c r="J7" s="23">
        <v>18.3</v>
      </c>
      <c r="K7" s="23">
        <v>18</v>
      </c>
      <c r="L7" s="23">
        <v>18.3</v>
      </c>
    </row>
    <row r="8" spans="1:12" ht="21" customHeight="1" x14ac:dyDescent="0.25">
      <c r="A8" s="35">
        <v>31</v>
      </c>
      <c r="B8" s="37">
        <v>7</v>
      </c>
      <c r="C8" s="4" t="s">
        <v>28</v>
      </c>
      <c r="D8" s="4" t="s">
        <v>29</v>
      </c>
      <c r="E8" s="3" t="s">
        <v>8</v>
      </c>
      <c r="F8" s="24">
        <f>AVERAGE(Táblázat267[[#This Row],[Dr. Őry Ferenc]:[Bolfán Imre]])</f>
        <v>18.404</v>
      </c>
      <c r="G8" s="22" t="str">
        <f>VLOOKUP(Táblázat267[[#This Row],[Pontszám]],minősítés,3,TRUE)</f>
        <v>Ezüst</v>
      </c>
      <c r="H8" s="23">
        <v>17.8</v>
      </c>
      <c r="I8" s="23">
        <v>19</v>
      </c>
      <c r="J8" s="23">
        <v>18.52</v>
      </c>
      <c r="K8" s="23">
        <v>18.5</v>
      </c>
      <c r="L8" s="23">
        <v>18.2</v>
      </c>
    </row>
    <row r="9" spans="1:12" ht="21" customHeight="1" x14ac:dyDescent="0.25">
      <c r="A9" s="35">
        <v>36</v>
      </c>
      <c r="B9" s="37">
        <v>8</v>
      </c>
      <c r="C9" s="3" t="s">
        <v>36</v>
      </c>
      <c r="D9" s="3" t="s">
        <v>37</v>
      </c>
      <c r="E9" s="3" t="s">
        <v>8</v>
      </c>
      <c r="F9" s="24">
        <f>AVERAGE(Táblázat267[[#This Row],[Dr. Őry Ferenc]:[Bolfán Imre]])</f>
        <v>18.060000000000002</v>
      </c>
      <c r="G9" s="22" t="str">
        <f>VLOOKUP(Táblázat267[[#This Row],[Pontszám]],minősítés,3,TRUE)</f>
        <v>Ezüst</v>
      </c>
      <c r="H9" s="23">
        <v>17.100000000000001</v>
      </c>
      <c r="I9" s="23">
        <v>17</v>
      </c>
      <c r="J9" s="23">
        <v>18.600000000000001</v>
      </c>
      <c r="K9" s="23">
        <v>19</v>
      </c>
      <c r="L9" s="23">
        <v>18.600000000000001</v>
      </c>
    </row>
    <row r="10" spans="1:12" ht="21" customHeight="1" x14ac:dyDescent="0.25">
      <c r="A10" s="35" t="s">
        <v>99</v>
      </c>
      <c r="B10" s="37" t="s">
        <v>104</v>
      </c>
      <c r="C10" s="4" t="s">
        <v>1</v>
      </c>
      <c r="D10" s="4" t="s">
        <v>27</v>
      </c>
      <c r="E10" s="3" t="s">
        <v>8</v>
      </c>
      <c r="F10" s="24">
        <f>AVERAGE(Táblázat267[[#This Row],[Dr. Őry Ferenc]:[Bolfán Imre]])</f>
        <v>17.724</v>
      </c>
      <c r="G10" s="22" t="str">
        <f>VLOOKUP(Táblázat267[[#This Row],[Pontszám]],minősítés,3,TRUE)</f>
        <v>Ezüst</v>
      </c>
      <c r="H10" s="23">
        <v>17.5</v>
      </c>
      <c r="I10" s="23">
        <v>17</v>
      </c>
      <c r="J10" s="23">
        <v>18.52</v>
      </c>
      <c r="K10" s="23">
        <v>18</v>
      </c>
      <c r="L10" s="23">
        <v>17.600000000000001</v>
      </c>
    </row>
    <row r="11" spans="1:12" ht="21" customHeight="1" x14ac:dyDescent="0.25">
      <c r="A11" s="35">
        <v>29</v>
      </c>
      <c r="B11" s="37">
        <v>10</v>
      </c>
      <c r="C11" s="4" t="s">
        <v>1</v>
      </c>
      <c r="D11" s="4" t="s">
        <v>25</v>
      </c>
      <c r="E11" s="3" t="s">
        <v>26</v>
      </c>
      <c r="F11" s="24">
        <f>AVERAGE(Táblázat267[[#This Row],[Dr. Őry Ferenc]:[Bolfán Imre]])</f>
        <v>17.380000000000003</v>
      </c>
      <c r="G11" s="22" t="str">
        <f>VLOOKUP(Táblázat267[[#This Row],[Pontszám]],minősítés,3,TRUE)</f>
        <v>Ezüst</v>
      </c>
      <c r="H11" s="23">
        <v>18.3</v>
      </c>
      <c r="I11" s="23">
        <v>15</v>
      </c>
      <c r="J11" s="23">
        <v>18.5</v>
      </c>
      <c r="K11" s="23">
        <v>17.5</v>
      </c>
      <c r="L11" s="23">
        <v>17.600000000000001</v>
      </c>
    </row>
    <row r="12" spans="1:12" ht="21" customHeight="1" x14ac:dyDescent="0.25">
      <c r="A12" s="35">
        <v>18</v>
      </c>
      <c r="B12" s="36">
        <v>11</v>
      </c>
      <c r="C12" s="4" t="s">
        <v>1</v>
      </c>
      <c r="D12" s="4" t="s">
        <v>4</v>
      </c>
      <c r="E12" s="3" t="s">
        <v>5</v>
      </c>
      <c r="F12" s="24">
        <f>AVERAGE(Táblázat267[[#This Row],[Dr. Őry Ferenc]:[Bolfán Imre]])</f>
        <v>17.68</v>
      </c>
      <c r="G12" s="22" t="str">
        <f>VLOOKUP(Táblázat267[[#This Row],[Pontszám]],minősítés,3,TRUE)</f>
        <v>Ezüst</v>
      </c>
      <c r="H12" s="23">
        <v>18.3</v>
      </c>
      <c r="I12" s="23">
        <v>18</v>
      </c>
      <c r="J12" s="23">
        <v>18.600000000000001</v>
      </c>
      <c r="K12" s="23">
        <v>17</v>
      </c>
      <c r="L12" s="23">
        <v>16.5</v>
      </c>
    </row>
    <row r="13" spans="1:12" ht="21" customHeight="1" x14ac:dyDescent="0.25">
      <c r="A13" s="35">
        <v>4</v>
      </c>
      <c r="B13" s="35">
        <v>12</v>
      </c>
      <c r="C13" s="3" t="s">
        <v>65</v>
      </c>
      <c r="D13" s="3" t="s">
        <v>44</v>
      </c>
      <c r="E13" s="3" t="s">
        <v>45</v>
      </c>
      <c r="F13" s="24">
        <f>AVERAGE(Táblázat267[[#This Row],[Dr. Őry Ferenc]:[Bolfán Imre]])</f>
        <v>17.259999999999998</v>
      </c>
      <c r="G13" s="22" t="str">
        <f>VLOOKUP(Táblázat267[[#This Row],[Pontszám]],minősítés,3,TRUE)</f>
        <v>Ezüst</v>
      </c>
      <c r="H13" s="23">
        <v>17.2</v>
      </c>
      <c r="I13" s="23">
        <v>16</v>
      </c>
      <c r="J13" s="23">
        <v>18.899999999999999</v>
      </c>
      <c r="K13" s="23">
        <v>17</v>
      </c>
      <c r="L13" s="23">
        <v>17.2</v>
      </c>
    </row>
    <row r="14" spans="1:12" ht="21" customHeight="1" x14ac:dyDescent="0.25">
      <c r="A14" s="35">
        <v>27</v>
      </c>
      <c r="B14" s="37">
        <v>13</v>
      </c>
      <c r="C14" s="4" t="s">
        <v>20</v>
      </c>
      <c r="D14" s="4" t="s">
        <v>21</v>
      </c>
      <c r="E14" s="3" t="s">
        <v>8</v>
      </c>
      <c r="F14" s="24">
        <f>AVERAGE(Táblázat267[[#This Row],[Dr. Őry Ferenc]:[Bolfán Imre]])</f>
        <v>16.440000000000001</v>
      </c>
      <c r="G14" s="22" t="str">
        <f>VLOOKUP(Táblázat267[[#This Row],[Pontszám]],minősítés,3,TRUE)</f>
        <v>Bronz</v>
      </c>
      <c r="H14" s="23">
        <v>18</v>
      </c>
      <c r="I14" s="23">
        <v>14</v>
      </c>
      <c r="J14" s="23">
        <v>17.2</v>
      </c>
      <c r="K14" s="23">
        <v>17</v>
      </c>
      <c r="L14" s="23">
        <v>16</v>
      </c>
    </row>
    <row r="15" spans="1:12" ht="21" customHeight="1" x14ac:dyDescent="0.25">
      <c r="A15" s="35">
        <v>6</v>
      </c>
      <c r="B15" s="35">
        <v>14</v>
      </c>
      <c r="C15" s="3" t="s">
        <v>20</v>
      </c>
      <c r="D15" s="3" t="s">
        <v>49</v>
      </c>
      <c r="E15" s="3" t="s">
        <v>9</v>
      </c>
      <c r="F15" s="24">
        <f>AVERAGE(Táblázat267[[#This Row],[Dr. Őry Ferenc]:[Bolfán Imre]])</f>
        <v>18.3</v>
      </c>
      <c r="G15" s="22" t="str">
        <f>VLOOKUP(Táblázat267[[#This Row],[Pontszám]],minősítés,3,TRUE)</f>
        <v>Ezüst</v>
      </c>
      <c r="H15" s="23">
        <v>18.3</v>
      </c>
      <c r="I15" s="23">
        <v>18</v>
      </c>
      <c r="J15" s="23">
        <v>18.7</v>
      </c>
      <c r="K15" s="23">
        <v>18.100000000000001</v>
      </c>
      <c r="L15" s="23">
        <v>18.399999999999999</v>
      </c>
    </row>
    <row r="16" spans="1:12" ht="21" customHeight="1" x14ac:dyDescent="0.25">
      <c r="A16" s="35">
        <v>28</v>
      </c>
      <c r="B16" s="37">
        <v>15</v>
      </c>
      <c r="C16" s="4" t="s">
        <v>22</v>
      </c>
      <c r="D16" s="4" t="s">
        <v>23</v>
      </c>
      <c r="E16" s="3" t="s">
        <v>24</v>
      </c>
      <c r="F16" s="24">
        <f>AVERAGE(Táblázat267[[#This Row],[Dr. Őry Ferenc]:[Bolfán Imre]])</f>
        <v>18.139999999999997</v>
      </c>
      <c r="G16" s="22" t="str">
        <f>VLOOKUP(Táblázat267[[#This Row],[Pontszám]],minősítés,3,TRUE)</f>
        <v>Ezüst</v>
      </c>
      <c r="H16" s="23">
        <v>17</v>
      </c>
      <c r="I16" s="23">
        <v>18</v>
      </c>
      <c r="J16" s="23">
        <v>18.7</v>
      </c>
      <c r="K16" s="23">
        <v>18.399999999999999</v>
      </c>
      <c r="L16" s="23">
        <v>18.600000000000001</v>
      </c>
    </row>
    <row r="17" spans="1:12" ht="21" customHeight="1" x14ac:dyDescent="0.25">
      <c r="A17" s="35">
        <v>10</v>
      </c>
      <c r="B17" s="35">
        <v>16</v>
      </c>
      <c r="C17" s="3" t="s">
        <v>14</v>
      </c>
      <c r="D17" s="3" t="s">
        <v>55</v>
      </c>
      <c r="E17" s="3" t="s">
        <v>40</v>
      </c>
      <c r="F17" s="24">
        <f>AVERAGE(Táblázat267[[#This Row],[Dr. Őry Ferenc]:[Bolfán Imre]])</f>
        <v>17.54</v>
      </c>
      <c r="G17" s="22" t="str">
        <f>VLOOKUP(Táblázat267[[#This Row],[Pontszám]],minősítés,3,TRUE)</f>
        <v>Ezüst</v>
      </c>
      <c r="H17" s="23">
        <v>17.399999999999999</v>
      </c>
      <c r="I17" s="23">
        <v>17</v>
      </c>
      <c r="J17" s="23">
        <v>17.2</v>
      </c>
      <c r="K17" s="23">
        <v>18.600000000000001</v>
      </c>
      <c r="L17" s="23">
        <v>17.5</v>
      </c>
    </row>
    <row r="18" spans="1:12" ht="21" customHeight="1" x14ac:dyDescent="0.25">
      <c r="A18" s="35">
        <v>23</v>
      </c>
      <c r="B18" s="37">
        <v>17</v>
      </c>
      <c r="C18" s="4" t="s">
        <v>14</v>
      </c>
      <c r="D18" s="4" t="s">
        <v>12</v>
      </c>
      <c r="E18" s="3" t="s">
        <v>8</v>
      </c>
      <c r="F18" s="24">
        <f>AVERAGE(Táblázat267[[#This Row],[Dr. Őry Ferenc]:[Bolfán Imre]])</f>
        <v>18.5</v>
      </c>
      <c r="G18" s="22" t="str">
        <f>VLOOKUP(Táblázat267[[#This Row],[Pontszám]],minősítés,3,TRUE)</f>
        <v>Ezüst</v>
      </c>
      <c r="H18" s="23">
        <v>18.3</v>
      </c>
      <c r="I18" s="23">
        <v>19</v>
      </c>
      <c r="J18" s="23">
        <v>18.5</v>
      </c>
      <c r="K18" s="23">
        <v>18.7</v>
      </c>
      <c r="L18" s="23">
        <v>18</v>
      </c>
    </row>
    <row r="19" spans="1:12" ht="21" customHeight="1" x14ac:dyDescent="0.25">
      <c r="A19" s="35">
        <v>19</v>
      </c>
      <c r="B19" s="37">
        <v>18</v>
      </c>
      <c r="C19" s="4" t="s">
        <v>6</v>
      </c>
      <c r="D19" s="4" t="s">
        <v>7</v>
      </c>
      <c r="E19" s="3" t="s">
        <v>8</v>
      </c>
      <c r="F19" s="24">
        <f>AVERAGE(Táblázat267[[#This Row],[Dr. Őry Ferenc]:[Bolfán Imre]])</f>
        <v>17.720000000000002</v>
      </c>
      <c r="G19" s="22" t="str">
        <f>VLOOKUP(Táblázat267[[#This Row],[Pontszám]],minősítés,3,TRUE)</f>
        <v>Ezüst</v>
      </c>
      <c r="H19" s="23">
        <v>18.100000000000001</v>
      </c>
      <c r="I19" s="23">
        <v>18</v>
      </c>
      <c r="J19" s="23">
        <v>17.8</v>
      </c>
      <c r="K19" s="23">
        <v>17.5</v>
      </c>
      <c r="L19" s="23">
        <v>17.2</v>
      </c>
    </row>
    <row r="20" spans="1:12" ht="21" customHeight="1" x14ac:dyDescent="0.25">
      <c r="A20" s="35">
        <v>33</v>
      </c>
      <c r="B20" s="37">
        <v>19</v>
      </c>
      <c r="C20" s="4" t="s">
        <v>31</v>
      </c>
      <c r="D20" s="4" t="s">
        <v>32</v>
      </c>
      <c r="E20" s="3" t="s">
        <v>8</v>
      </c>
      <c r="F20" s="24">
        <f>AVERAGE(Táblázat267[[#This Row],[Dr. Őry Ferenc]:[Bolfán Imre]])</f>
        <v>17.96</v>
      </c>
      <c r="G20" s="22" t="str">
        <f>VLOOKUP(Táblázat267[[#This Row],[Pontszám]],minősítés,3,TRUE)</f>
        <v>Ezüst</v>
      </c>
      <c r="H20" s="23">
        <v>18.100000000000001</v>
      </c>
      <c r="I20" s="23">
        <v>18</v>
      </c>
      <c r="J20" s="23">
        <v>17.899999999999999</v>
      </c>
      <c r="K20" s="23">
        <v>18.7</v>
      </c>
      <c r="L20" s="23">
        <v>17.100000000000001</v>
      </c>
    </row>
    <row r="21" spans="1:12" ht="21" customHeight="1" x14ac:dyDescent="0.25">
      <c r="A21" s="35">
        <v>24</v>
      </c>
      <c r="B21" s="37">
        <v>20</v>
      </c>
      <c r="C21" s="4" t="s">
        <v>15</v>
      </c>
      <c r="D21" s="4" t="s">
        <v>12</v>
      </c>
      <c r="E21" s="3" t="s">
        <v>8</v>
      </c>
      <c r="F21" s="24">
        <f>AVERAGE(Táblázat267[[#This Row],[Dr. Őry Ferenc]:[Bolfán Imre]])</f>
        <v>18.16</v>
      </c>
      <c r="G21" s="22" t="str">
        <f>VLOOKUP(Táblázat267[[#This Row],[Pontszám]],minősítés,3,TRUE)</f>
        <v>Ezüst</v>
      </c>
      <c r="H21" s="23">
        <v>18.3</v>
      </c>
      <c r="I21" s="23">
        <v>18</v>
      </c>
      <c r="J21" s="23">
        <v>18.600000000000001</v>
      </c>
      <c r="K21" s="23">
        <v>18.100000000000001</v>
      </c>
      <c r="L21" s="23">
        <v>17.8</v>
      </c>
    </row>
    <row r="22" spans="1:12" ht="21" customHeight="1" x14ac:dyDescent="0.25">
      <c r="A22" s="35">
        <v>32</v>
      </c>
      <c r="B22" s="37">
        <v>21</v>
      </c>
      <c r="C22" s="4" t="s">
        <v>30</v>
      </c>
      <c r="D22" s="4" t="s">
        <v>29</v>
      </c>
      <c r="E22" s="3" t="s">
        <v>8</v>
      </c>
      <c r="F22" s="24">
        <f>AVERAGE(Táblázat267[[#This Row],[Dr. Őry Ferenc]:[Bolfán Imre]])</f>
        <v>18.339999999999996</v>
      </c>
      <c r="G22" s="22" t="str">
        <f>VLOOKUP(Táblázat267[[#This Row],[Pontszám]],minősítés,3,TRUE)</f>
        <v>Ezüst</v>
      </c>
      <c r="H22" s="23">
        <v>17.5</v>
      </c>
      <c r="I22" s="23">
        <v>19</v>
      </c>
      <c r="J22" s="23">
        <v>18.600000000000001</v>
      </c>
      <c r="K22" s="23">
        <v>18</v>
      </c>
      <c r="L22" s="23">
        <v>18.600000000000001</v>
      </c>
    </row>
    <row r="23" spans="1:12" ht="21" customHeight="1" x14ac:dyDescent="0.25">
      <c r="A23" s="35">
        <v>1</v>
      </c>
      <c r="B23" s="35">
        <v>22</v>
      </c>
      <c r="C23" s="3" t="s">
        <v>10</v>
      </c>
      <c r="D23" s="3" t="s">
        <v>39</v>
      </c>
      <c r="E23" s="3" t="s">
        <v>40</v>
      </c>
      <c r="F23" s="24">
        <f>AVERAGE(Táblázat267[[#This Row],[Dr. Őry Ferenc]:[Bolfán Imre]])</f>
        <v>17.32</v>
      </c>
      <c r="G23" s="22" t="str">
        <f>VLOOKUP(Táblázat267[[#This Row],[Pontszám]],minősítés,3,TRUE)</f>
        <v>Ezüst</v>
      </c>
      <c r="H23" s="23">
        <v>16</v>
      </c>
      <c r="I23" s="23">
        <v>18</v>
      </c>
      <c r="J23" s="23">
        <v>18.2</v>
      </c>
      <c r="K23" s="23">
        <v>17.100000000000001</v>
      </c>
      <c r="L23" s="23">
        <v>17.3</v>
      </c>
    </row>
    <row r="24" spans="1:12" ht="21" customHeight="1" x14ac:dyDescent="0.25">
      <c r="A24" s="35">
        <v>12</v>
      </c>
      <c r="B24" s="35">
        <v>23</v>
      </c>
      <c r="C24" s="3" t="s">
        <v>10</v>
      </c>
      <c r="D24" s="3" t="s">
        <v>55</v>
      </c>
      <c r="E24" s="3" t="s">
        <v>40</v>
      </c>
      <c r="F24" s="24">
        <f>AVERAGE(Táblázat267[[#This Row],[Dr. Őry Ferenc]:[Bolfán Imre]])</f>
        <v>18.98</v>
      </c>
      <c r="G24" s="22" t="str">
        <f>VLOOKUP(Táblázat267[[#This Row],[Pontszám]],minősítés,3,TRUE)</f>
        <v>Arany</v>
      </c>
      <c r="H24" s="23">
        <v>18.600000000000001</v>
      </c>
      <c r="I24" s="23">
        <v>19</v>
      </c>
      <c r="J24" s="23">
        <v>19.3</v>
      </c>
      <c r="K24" s="23">
        <v>19</v>
      </c>
      <c r="L24" s="23">
        <v>19</v>
      </c>
    </row>
    <row r="25" spans="1:12" ht="21" customHeight="1" x14ac:dyDescent="0.25">
      <c r="A25" s="35">
        <v>20</v>
      </c>
      <c r="B25" s="37">
        <v>24</v>
      </c>
      <c r="C25" s="4" t="s">
        <v>10</v>
      </c>
      <c r="D25" s="4" t="s">
        <v>7</v>
      </c>
      <c r="E25" s="3" t="s">
        <v>8</v>
      </c>
      <c r="F25" s="24">
        <f>AVERAGE(Táblázat267[[#This Row],[Dr. Őry Ferenc]:[Bolfán Imre]])</f>
        <v>18.61</v>
      </c>
      <c r="G25" s="22" t="str">
        <f>VLOOKUP(Táblázat267[[#This Row],[Pontszám]],minősítés,3,TRUE)</f>
        <v>Arany</v>
      </c>
      <c r="H25" s="23">
        <v>18.8</v>
      </c>
      <c r="I25" s="23">
        <v>17.05</v>
      </c>
      <c r="J25" s="23">
        <v>19.2</v>
      </c>
      <c r="K25" s="23">
        <v>19</v>
      </c>
      <c r="L25" s="23">
        <v>19</v>
      </c>
    </row>
    <row r="26" spans="1:12" ht="21" customHeight="1" x14ac:dyDescent="0.25">
      <c r="A26" s="35">
        <v>22</v>
      </c>
      <c r="B26" s="37">
        <v>25</v>
      </c>
      <c r="C26" s="4" t="s">
        <v>13</v>
      </c>
      <c r="D26" s="4" t="s">
        <v>12</v>
      </c>
      <c r="E26" s="3" t="s">
        <v>8</v>
      </c>
      <c r="F26" s="24">
        <f>AVERAGE(Táblázat267[[#This Row],[Dr. Őry Ferenc]:[Bolfán Imre]])</f>
        <v>18.86</v>
      </c>
      <c r="G26" s="22" t="str">
        <f>VLOOKUP(Táblázat267[[#This Row],[Pontszám]],minősítés,3,TRUE)</f>
        <v>Arany</v>
      </c>
      <c r="H26" s="23">
        <v>17.8</v>
      </c>
      <c r="I26" s="23">
        <v>20</v>
      </c>
      <c r="J26" s="23">
        <v>19</v>
      </c>
      <c r="K26" s="23">
        <v>19</v>
      </c>
      <c r="L26" s="23">
        <v>18.5</v>
      </c>
    </row>
    <row r="27" spans="1:12" ht="21" customHeight="1" x14ac:dyDescent="0.25">
      <c r="A27" s="35">
        <v>2</v>
      </c>
      <c r="B27" s="35">
        <v>26</v>
      </c>
      <c r="C27" s="3" t="s">
        <v>11</v>
      </c>
      <c r="D27" s="3" t="s">
        <v>39</v>
      </c>
      <c r="E27" s="3" t="s">
        <v>40</v>
      </c>
      <c r="F27" s="24">
        <f>AVERAGE(Táblázat267[[#This Row],[Dr. Őry Ferenc]:[Bolfán Imre]])</f>
        <v>17.160000000000004</v>
      </c>
      <c r="G27" s="22" t="str">
        <f>VLOOKUP(Táblázat267[[#This Row],[Pontszám]],minősítés,3,TRUE)</f>
        <v>Ezüst</v>
      </c>
      <c r="H27" s="23">
        <v>17.2</v>
      </c>
      <c r="I27" s="23">
        <v>16</v>
      </c>
      <c r="J27" s="23">
        <v>18.600000000000001</v>
      </c>
      <c r="K27" s="23">
        <v>17.5</v>
      </c>
      <c r="L27" s="23">
        <v>16.5</v>
      </c>
    </row>
    <row r="28" spans="1:12" ht="21" customHeight="1" x14ac:dyDescent="0.25">
      <c r="A28" s="35">
        <v>25</v>
      </c>
      <c r="B28" s="37">
        <v>27</v>
      </c>
      <c r="C28" s="4" t="s">
        <v>16</v>
      </c>
      <c r="D28" s="4" t="s">
        <v>17</v>
      </c>
      <c r="E28" s="3" t="s">
        <v>8</v>
      </c>
      <c r="F28" s="24">
        <f>AVERAGE(Táblázat267[[#This Row],[Dr. Őry Ferenc]:[Bolfán Imre]])</f>
        <v>18.139999999999997</v>
      </c>
      <c r="G28" s="22" t="str">
        <f>VLOOKUP(Táblázat267[[#This Row],[Pontszám]],minősítés,3,TRUE)</f>
        <v>Ezüst</v>
      </c>
      <c r="H28" s="23">
        <v>17.399999999999999</v>
      </c>
      <c r="I28" s="23">
        <v>18</v>
      </c>
      <c r="J28" s="23">
        <v>19.2</v>
      </c>
      <c r="K28" s="23">
        <v>18.5</v>
      </c>
      <c r="L28" s="23">
        <v>17.600000000000001</v>
      </c>
    </row>
    <row r="29" spans="1:12" ht="21" customHeight="1" x14ac:dyDescent="0.25">
      <c r="A29" s="35">
        <v>11</v>
      </c>
      <c r="B29" s="35">
        <v>28</v>
      </c>
      <c r="C29" s="3" t="s">
        <v>11</v>
      </c>
      <c r="D29" s="3" t="s">
        <v>55</v>
      </c>
      <c r="E29" s="3" t="s">
        <v>40</v>
      </c>
      <c r="F29" s="24">
        <f>AVERAGE(Táblázat267[[#This Row],[Dr. Őry Ferenc]:[Bolfán Imre]])</f>
        <v>19.079999999999998</v>
      </c>
      <c r="G29" s="22" t="str">
        <f>VLOOKUP(Táblázat267[[#This Row],[Pontszám]],minősítés,3,TRUE)</f>
        <v>Arany</v>
      </c>
      <c r="H29" s="23">
        <v>18.899999999999999</v>
      </c>
      <c r="I29" s="23">
        <v>19</v>
      </c>
      <c r="J29" s="23">
        <v>19.2</v>
      </c>
      <c r="K29" s="23">
        <v>19</v>
      </c>
      <c r="L29" s="23">
        <v>19.3</v>
      </c>
    </row>
    <row r="30" spans="1:12" ht="21" customHeight="1" x14ac:dyDescent="0.25">
      <c r="A30" s="35">
        <v>21</v>
      </c>
      <c r="B30" s="37">
        <v>29</v>
      </c>
      <c r="C30" s="4" t="s">
        <v>11</v>
      </c>
      <c r="D30" s="4" t="s">
        <v>12</v>
      </c>
      <c r="E30" s="3" t="s">
        <v>8</v>
      </c>
      <c r="F30" s="24">
        <f>AVERAGE(Táblázat267[[#This Row],[Dr. Őry Ferenc]:[Bolfán Imre]])</f>
        <v>18.380000000000003</v>
      </c>
      <c r="G30" s="22" t="str">
        <f>VLOOKUP(Táblázat267[[#This Row],[Pontszám]],minősítés,3,TRUE)</f>
        <v>Ezüst</v>
      </c>
      <c r="H30" s="23">
        <v>18.7</v>
      </c>
      <c r="I30" s="23">
        <v>18</v>
      </c>
      <c r="J30" s="23">
        <v>19.100000000000001</v>
      </c>
      <c r="K30" s="23">
        <v>18.5</v>
      </c>
      <c r="L30" s="23">
        <v>17.600000000000001</v>
      </c>
    </row>
    <row r="31" spans="1:12" ht="21" customHeight="1" x14ac:dyDescent="0.25">
      <c r="A31" s="35">
        <v>15</v>
      </c>
      <c r="B31" s="35">
        <v>30</v>
      </c>
      <c r="C31" s="3" t="s">
        <v>11</v>
      </c>
      <c r="D31" s="3" t="s">
        <v>59</v>
      </c>
      <c r="E31" s="3" t="s">
        <v>48</v>
      </c>
      <c r="F31" s="24">
        <f>AVERAGE(Táblázat267[[#This Row],[Dr. Őry Ferenc]:[Bolfán Imre]])</f>
        <v>18.260000000000002</v>
      </c>
      <c r="G31" s="22" t="str">
        <f>VLOOKUP(Táblázat267[[#This Row],[Pontszám]],minősítés,3,TRUE)</f>
        <v>Ezüst</v>
      </c>
      <c r="H31" s="23">
        <v>18.600000000000001</v>
      </c>
      <c r="I31" s="23">
        <v>17</v>
      </c>
      <c r="J31" s="23">
        <v>18.8</v>
      </c>
      <c r="K31" s="23">
        <v>18.5</v>
      </c>
      <c r="L31" s="23">
        <v>18.399999999999999</v>
      </c>
    </row>
    <row r="32" spans="1:12" ht="21" customHeight="1" x14ac:dyDescent="0.25">
      <c r="A32" s="35">
        <v>16</v>
      </c>
      <c r="B32" s="37">
        <v>31</v>
      </c>
      <c r="C32" s="4" t="s">
        <v>60</v>
      </c>
      <c r="D32" s="4" t="s">
        <v>59</v>
      </c>
      <c r="E32" s="3" t="s">
        <v>48</v>
      </c>
      <c r="F32" s="24">
        <f>AVERAGE(Táblázat267[[#This Row],[Dr. Őry Ferenc]:[Bolfán Imre]])</f>
        <v>18.002000000000002</v>
      </c>
      <c r="G32" s="22" t="str">
        <f>VLOOKUP(Táblázat267[[#This Row],[Pontszám]],minősítés,3,TRUE)</f>
        <v>Ezüst</v>
      </c>
      <c r="H32" s="23">
        <v>18.7</v>
      </c>
      <c r="I32" s="23">
        <v>18</v>
      </c>
      <c r="J32" s="23">
        <v>18.2</v>
      </c>
      <c r="K32" s="23">
        <v>17.309999999999999</v>
      </c>
      <c r="L32" s="23">
        <v>17.8</v>
      </c>
    </row>
    <row r="33" spans="1:12" ht="21" customHeight="1" x14ac:dyDescent="0.25">
      <c r="A33" s="35">
        <v>34</v>
      </c>
      <c r="B33" s="37">
        <v>32</v>
      </c>
      <c r="C33" s="4" t="s">
        <v>33</v>
      </c>
      <c r="D33" s="4" t="s">
        <v>32</v>
      </c>
      <c r="E33" s="3" t="s">
        <v>8</v>
      </c>
      <c r="F33" s="24">
        <f>AVERAGE(Táblázat267[[#This Row],[Dr. Őry Ferenc]:[Bolfán Imre]])</f>
        <v>18.72</v>
      </c>
      <c r="G33" s="22" t="str">
        <f>VLOOKUP(Táblázat267[[#This Row],[Pontszám]],minősítés,3,TRUE)</f>
        <v>Arany</v>
      </c>
      <c r="H33" s="23">
        <v>18.2</v>
      </c>
      <c r="I33" s="23">
        <v>19</v>
      </c>
      <c r="J33" s="23">
        <v>19</v>
      </c>
      <c r="K33" s="23">
        <v>19</v>
      </c>
      <c r="L33" s="23">
        <v>18.399999999999999</v>
      </c>
    </row>
    <row r="34" spans="1:12" ht="21" customHeight="1" x14ac:dyDescent="0.25">
      <c r="A34" s="35">
        <v>35</v>
      </c>
      <c r="B34" s="37">
        <v>33</v>
      </c>
      <c r="C34" s="4" t="s">
        <v>34</v>
      </c>
      <c r="D34" s="4" t="s">
        <v>35</v>
      </c>
      <c r="E34" s="3" t="s">
        <v>8</v>
      </c>
      <c r="F34" s="24">
        <f>AVERAGE(Táblázat267[[#This Row],[Dr. Őry Ferenc]:[Bolfán Imre]])</f>
        <v>18.580000000000002</v>
      </c>
      <c r="G34" s="22" t="str">
        <f>VLOOKUP(Táblázat267[[#This Row],[Pontszám]],minősítés,3,TRUE)</f>
        <v>Arany</v>
      </c>
      <c r="H34" s="23">
        <v>18.3</v>
      </c>
      <c r="I34" s="23">
        <v>17</v>
      </c>
      <c r="J34" s="23">
        <v>19.2</v>
      </c>
      <c r="K34" s="23">
        <v>19.3</v>
      </c>
      <c r="L34" s="23">
        <v>19.100000000000001</v>
      </c>
    </row>
    <row r="35" spans="1:12" ht="21" customHeight="1" x14ac:dyDescent="0.25">
      <c r="A35" s="35">
        <v>26</v>
      </c>
      <c r="B35" s="37">
        <v>34</v>
      </c>
      <c r="C35" s="4" t="s">
        <v>18</v>
      </c>
      <c r="D35" s="4" t="s">
        <v>19</v>
      </c>
      <c r="E35" s="3" t="s">
        <v>8</v>
      </c>
      <c r="F35" s="24">
        <f>AVERAGE(Táblázat267[[#This Row],[Dr. Őry Ferenc]:[Bolfán Imre]])</f>
        <v>17.13</v>
      </c>
      <c r="G35" s="22" t="str">
        <f>VLOOKUP(Táblázat267[[#This Row],[Pontszám]],minősítés,3,TRUE)</f>
        <v>Ezüst</v>
      </c>
      <c r="H35" s="23">
        <v>17.100000000000001</v>
      </c>
      <c r="I35" s="23">
        <v>16</v>
      </c>
      <c r="J35" s="23">
        <v>18.2</v>
      </c>
      <c r="K35" s="23">
        <v>18.55</v>
      </c>
      <c r="L35" s="23">
        <v>15.8</v>
      </c>
    </row>
    <row r="36" spans="1:12" ht="21" customHeight="1" x14ac:dyDescent="0.25">
      <c r="A36" s="35">
        <v>7</v>
      </c>
      <c r="B36" s="35">
        <v>35</v>
      </c>
      <c r="C36" s="3" t="s">
        <v>34</v>
      </c>
      <c r="D36" s="3" t="s">
        <v>50</v>
      </c>
      <c r="E36" s="3" t="s">
        <v>8</v>
      </c>
      <c r="F36" s="24">
        <f>AVERAGE(Táblázat267[[#This Row],[Dr. Őry Ferenc]:[Bolfán Imre]])</f>
        <v>18.7</v>
      </c>
      <c r="G36" s="22" t="str">
        <f>VLOOKUP(Táblázat267[[#This Row],[Pontszám]],minősítés,3,TRUE)</f>
        <v>Arany</v>
      </c>
      <c r="H36" s="23">
        <v>18.600000000000001</v>
      </c>
      <c r="I36" s="23">
        <v>18</v>
      </c>
      <c r="J36" s="23">
        <v>19.2</v>
      </c>
      <c r="K36" s="23">
        <v>19</v>
      </c>
      <c r="L36" s="23">
        <v>18.7</v>
      </c>
    </row>
    <row r="37" spans="1:12" ht="21" customHeight="1" x14ac:dyDescent="0.25">
      <c r="A37" s="38" t="s">
        <v>98</v>
      </c>
      <c r="B37" s="39">
        <v>36</v>
      </c>
      <c r="C37" s="17" t="s">
        <v>78</v>
      </c>
      <c r="D37" s="17" t="s">
        <v>2</v>
      </c>
      <c r="E37" s="18" t="s">
        <v>3</v>
      </c>
      <c r="F37" s="24">
        <f>AVERAGE(Táblázat267[[#This Row],[Dr. Őry Ferenc]:[Bolfán Imre]])</f>
        <v>17.12</v>
      </c>
      <c r="G37" s="22" t="str">
        <f>VLOOKUP(Táblázat267[[#This Row],[Pontszám]],minősítés,3,TRUE)</f>
        <v>Ezüst</v>
      </c>
      <c r="H37" s="23">
        <v>17.2</v>
      </c>
      <c r="I37" s="23">
        <v>17</v>
      </c>
      <c r="J37" s="23">
        <v>18</v>
      </c>
      <c r="K37" s="23">
        <v>18</v>
      </c>
      <c r="L37" s="23">
        <v>15.4</v>
      </c>
    </row>
    <row r="38" spans="1:12" x14ac:dyDescent="0.25">
      <c r="A38" s="35">
        <v>3</v>
      </c>
      <c r="B38" s="35">
        <v>37</v>
      </c>
      <c r="C38" s="3" t="s">
        <v>41</v>
      </c>
      <c r="D38" s="3" t="s">
        <v>42</v>
      </c>
      <c r="E38" s="3" t="s">
        <v>43</v>
      </c>
      <c r="F38" s="24">
        <f>AVERAGE(Táblázat267[[#This Row],[Dr. Őry Ferenc]:[Bolfán Imre]])</f>
        <v>17.619999999999997</v>
      </c>
      <c r="G38" s="22" t="str">
        <f>VLOOKUP(Táblázat267[[#This Row],[Pontszám]],minősítés,3,TRUE)</f>
        <v>Ezüst</v>
      </c>
      <c r="H38" s="23">
        <v>17.2</v>
      </c>
      <c r="I38" s="23">
        <v>16</v>
      </c>
      <c r="J38" s="23">
        <v>18.2</v>
      </c>
      <c r="K38" s="23">
        <v>18.3</v>
      </c>
      <c r="L38" s="23">
        <v>18.399999999999999</v>
      </c>
    </row>
    <row r="39" spans="1:12" x14ac:dyDescent="0.25">
      <c r="A39" s="38" t="s">
        <v>95</v>
      </c>
      <c r="B39" s="39"/>
      <c r="C39" s="22" t="s">
        <v>89</v>
      </c>
      <c r="D39" s="22" t="s">
        <v>53</v>
      </c>
      <c r="E39" s="29" t="s">
        <v>54</v>
      </c>
      <c r="F39" s="24">
        <f>AVERAGE(Táblázat267[[#This Row],[Dr. Őry Ferenc]:[Bolfán Imre]])</f>
        <v>19</v>
      </c>
      <c r="G39" s="40" t="str">
        <f>VLOOKUP(Táblázat267[[#This Row],[Pontszám]],minősítés,3,TRUE)</f>
        <v>Arany</v>
      </c>
      <c r="H39" s="23"/>
      <c r="I39" s="23">
        <v>19</v>
      </c>
      <c r="J39" s="23">
        <v>19</v>
      </c>
      <c r="K39" s="23"/>
      <c r="L39" s="23">
        <v>19</v>
      </c>
    </row>
  </sheetData>
  <pageMargins left="0.25" right="0.25" top="0.75" bottom="0.75" header="0.3" footer="0.3"/>
  <pageSetup paperSize="9" scale="61" orientation="portrait" r:id="rId1"/>
  <colBreaks count="1" manualBreakCount="1">
    <brk id="7" max="1048575" man="1"/>
  </colBreak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R13"/>
  <sheetViews>
    <sheetView zoomScale="80" zoomScaleNormal="80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E16" sqref="E16"/>
    </sheetView>
  </sheetViews>
  <sheetFormatPr defaultRowHeight="15" x14ac:dyDescent="0.25"/>
  <cols>
    <col min="1" max="1" width="12" style="43" customWidth="1"/>
    <col min="2" max="2" width="12" style="42" customWidth="1"/>
    <col min="3" max="3" width="49.5703125" style="42" bestFit="1" customWidth="1"/>
    <col min="4" max="5" width="19.5703125" style="42" customWidth="1"/>
    <col min="6" max="6" width="18.140625" style="42" bestFit="1" customWidth="1"/>
    <col min="7" max="7" width="17" style="42" bestFit="1" customWidth="1"/>
    <col min="8" max="10" width="9.28515625" style="42" bestFit="1" customWidth="1"/>
    <col min="11" max="15" width="9.140625" style="42"/>
    <col min="16" max="16" width="10.7109375" style="42" customWidth="1"/>
    <col min="17" max="16384" width="9.140625" style="42"/>
  </cols>
  <sheetData>
    <row r="1" spans="1:18" s="41" customFormat="1" ht="42.75" customHeight="1" x14ac:dyDescent="0.25">
      <c r="A1" s="25" t="s">
        <v>63</v>
      </c>
      <c r="B1" s="25" t="s">
        <v>64</v>
      </c>
      <c r="C1" s="25" t="s">
        <v>61</v>
      </c>
      <c r="D1" s="25" t="s">
        <v>38</v>
      </c>
      <c r="E1" s="25" t="s">
        <v>0</v>
      </c>
      <c r="F1" s="26" t="s">
        <v>107</v>
      </c>
      <c r="G1" s="26" t="s">
        <v>108</v>
      </c>
      <c r="H1" s="26" t="s">
        <v>125</v>
      </c>
      <c r="I1" s="26" t="s">
        <v>126</v>
      </c>
      <c r="J1" s="26" t="s">
        <v>127</v>
      </c>
      <c r="K1" s="26" t="s">
        <v>128</v>
      </c>
      <c r="L1" s="26" t="s">
        <v>129</v>
      </c>
      <c r="M1" s="26" t="s">
        <v>130</v>
      </c>
      <c r="N1" s="26" t="s">
        <v>93</v>
      </c>
      <c r="O1" s="26" t="s">
        <v>131</v>
      </c>
      <c r="P1" s="26" t="s">
        <v>132</v>
      </c>
      <c r="Q1" s="26" t="s">
        <v>133</v>
      </c>
      <c r="R1" s="26" t="s">
        <v>88</v>
      </c>
    </row>
    <row r="2" spans="1:18" ht="21" customHeight="1" x14ac:dyDescent="0.25">
      <c r="A2" s="35" t="s">
        <v>99</v>
      </c>
      <c r="B2" s="37" t="s">
        <v>104</v>
      </c>
      <c r="C2" s="4" t="s">
        <v>1</v>
      </c>
      <c r="D2" s="4" t="s">
        <v>27</v>
      </c>
      <c r="E2" s="3" t="s">
        <v>8</v>
      </c>
      <c r="F2" s="24">
        <f>AVERAGE(Táblázat2678[[#This Row],[Kámán Diana]:[Béri Ferencné]])</f>
        <v>18.263636363636362</v>
      </c>
      <c r="G2" s="22" t="str">
        <f>VLOOKUP(Táblázat2678[[#This Row],[Pontszám]],minősítés,3,TRUE)</f>
        <v>Ezüst</v>
      </c>
      <c r="H2" s="23">
        <v>18.600000000000001</v>
      </c>
      <c r="I2" s="23">
        <v>18.3</v>
      </c>
      <c r="J2" s="23">
        <v>18.2</v>
      </c>
      <c r="K2" s="23">
        <v>17.8</v>
      </c>
      <c r="L2" s="23">
        <v>17.8</v>
      </c>
      <c r="M2" s="23">
        <v>18</v>
      </c>
      <c r="N2" s="57">
        <v>17.5</v>
      </c>
      <c r="O2" s="57">
        <v>18.5</v>
      </c>
      <c r="P2" s="57">
        <v>18.2</v>
      </c>
      <c r="Q2" s="57">
        <v>19</v>
      </c>
      <c r="R2" s="57">
        <v>19</v>
      </c>
    </row>
    <row r="3" spans="1:18" ht="21" customHeight="1" x14ac:dyDescent="0.25">
      <c r="A3" s="35">
        <v>29</v>
      </c>
      <c r="B3" s="37">
        <v>10</v>
      </c>
      <c r="C3" s="4" t="s">
        <v>1</v>
      </c>
      <c r="D3" s="4" t="s">
        <v>25</v>
      </c>
      <c r="E3" s="3" t="s">
        <v>26</v>
      </c>
      <c r="F3" s="24">
        <f>AVERAGE(Táblázat2678[[#This Row],[Kámán Diana]:[Béri Ferencné]])</f>
        <v>17.527272727272727</v>
      </c>
      <c r="G3" s="22" t="str">
        <f>VLOOKUP(Táblázat2678[[#This Row],[Pontszám]],minősítés,3,TRUE)</f>
        <v>Ezüst</v>
      </c>
      <c r="H3" s="23">
        <v>16</v>
      </c>
      <c r="I3" s="23">
        <v>17.2</v>
      </c>
      <c r="J3" s="23">
        <v>17.2</v>
      </c>
      <c r="K3" s="23">
        <v>17.899999999999999</v>
      </c>
      <c r="L3" s="23">
        <v>17.899999999999999</v>
      </c>
      <c r="M3" s="23">
        <v>15.8</v>
      </c>
      <c r="N3" s="57">
        <v>17.8</v>
      </c>
      <c r="O3" s="57">
        <v>18.2</v>
      </c>
      <c r="P3" s="57">
        <v>18.3</v>
      </c>
      <c r="Q3" s="57">
        <v>18.5</v>
      </c>
      <c r="R3" s="57">
        <v>18</v>
      </c>
    </row>
    <row r="4" spans="1:18" ht="21" customHeight="1" x14ac:dyDescent="0.25">
      <c r="A4" s="35">
        <v>18</v>
      </c>
      <c r="B4" s="36">
        <v>11</v>
      </c>
      <c r="C4" s="4" t="s">
        <v>1</v>
      </c>
      <c r="D4" s="4" t="s">
        <v>4</v>
      </c>
      <c r="E4" s="3" t="s">
        <v>5</v>
      </c>
      <c r="F4" s="24">
        <f>AVERAGE(Táblázat2678[[#This Row],[Kámán Diana]:[Béri Ferencné]])</f>
        <v>17.836363636363636</v>
      </c>
      <c r="G4" s="22" t="str">
        <f>VLOOKUP(Táblázat2678[[#This Row],[Pontszám]],minősítés,3,TRUE)</f>
        <v>Ezüst</v>
      </c>
      <c r="H4" s="23">
        <v>18</v>
      </c>
      <c r="I4" s="23">
        <v>18</v>
      </c>
      <c r="J4" s="23">
        <v>17.3</v>
      </c>
      <c r="K4" s="23">
        <v>17.600000000000001</v>
      </c>
      <c r="L4" s="23">
        <v>17.5</v>
      </c>
      <c r="M4" s="23">
        <v>17</v>
      </c>
      <c r="N4" s="57">
        <v>17.8</v>
      </c>
      <c r="O4" s="57">
        <v>17.5</v>
      </c>
      <c r="P4" s="57">
        <v>17.5</v>
      </c>
      <c r="Q4" s="57">
        <v>19</v>
      </c>
      <c r="R4" s="57">
        <v>19</v>
      </c>
    </row>
    <row r="5" spans="1:18" ht="21" customHeight="1" x14ac:dyDescent="0.25">
      <c r="A5" s="35">
        <v>33</v>
      </c>
      <c r="B5" s="37">
        <v>19</v>
      </c>
      <c r="C5" s="4" t="s">
        <v>31</v>
      </c>
      <c r="D5" s="4" t="s">
        <v>32</v>
      </c>
      <c r="E5" s="3" t="s">
        <v>8</v>
      </c>
      <c r="F5" s="24">
        <f>AVERAGE(Táblázat2678[[#This Row],[Kámán Diana]:[Béri Ferencné]])</f>
        <v>18.554545454545455</v>
      </c>
      <c r="G5" s="22" t="str">
        <f>VLOOKUP(Táblázat2678[[#This Row],[Pontszám]],minősítés,3,TRUE)</f>
        <v>Arany</v>
      </c>
      <c r="H5" s="23">
        <v>19.5</v>
      </c>
      <c r="I5" s="23">
        <v>19</v>
      </c>
      <c r="J5" s="23">
        <v>18.2</v>
      </c>
      <c r="K5" s="23">
        <v>18.2</v>
      </c>
      <c r="L5" s="23">
        <v>17.899999999999999</v>
      </c>
      <c r="M5" s="23">
        <v>18</v>
      </c>
      <c r="N5" s="57">
        <v>18.2</v>
      </c>
      <c r="O5" s="57">
        <v>18.5</v>
      </c>
      <c r="P5" s="57">
        <v>18.600000000000001</v>
      </c>
      <c r="Q5" s="57">
        <v>19</v>
      </c>
      <c r="R5" s="57">
        <v>19</v>
      </c>
    </row>
    <row r="6" spans="1:18" ht="21" customHeight="1" x14ac:dyDescent="0.25">
      <c r="A6" s="35">
        <v>24</v>
      </c>
      <c r="B6" s="37">
        <v>20</v>
      </c>
      <c r="C6" s="4" t="s">
        <v>15</v>
      </c>
      <c r="D6" s="4" t="s">
        <v>12</v>
      </c>
      <c r="E6" s="3" t="s">
        <v>8</v>
      </c>
      <c r="F6" s="24">
        <f>AVERAGE(Táblázat2678[[#This Row],[Kámán Diana]:[Béri Ferencné]])</f>
        <v>18.771818181818183</v>
      </c>
      <c r="G6" s="22" t="str">
        <f>VLOOKUP(Táblázat2678[[#This Row],[Pontszám]],minősítés,3,TRUE)</f>
        <v>Arany</v>
      </c>
      <c r="H6" s="23">
        <v>19</v>
      </c>
      <c r="I6" s="23">
        <v>18.7</v>
      </c>
      <c r="J6" s="23">
        <v>18.7</v>
      </c>
      <c r="K6" s="23">
        <v>18.899999999999999</v>
      </c>
      <c r="L6" s="23">
        <v>18.59</v>
      </c>
      <c r="M6" s="23">
        <v>18.5</v>
      </c>
      <c r="N6" s="57">
        <v>18.7</v>
      </c>
      <c r="O6" s="57">
        <v>18.600000000000001</v>
      </c>
      <c r="P6" s="57">
        <v>18.8</v>
      </c>
      <c r="Q6" s="57">
        <v>19</v>
      </c>
      <c r="R6" s="57">
        <v>19</v>
      </c>
    </row>
    <row r="7" spans="1:18" ht="21" customHeight="1" x14ac:dyDescent="0.25">
      <c r="A7" s="35">
        <v>32</v>
      </c>
      <c r="B7" s="37">
        <v>21</v>
      </c>
      <c r="C7" s="4" t="s">
        <v>30</v>
      </c>
      <c r="D7" s="4" t="s">
        <v>29</v>
      </c>
      <c r="E7" s="3" t="s">
        <v>8</v>
      </c>
      <c r="F7" s="24">
        <f>AVERAGE(Táblázat2678[[#This Row],[Kámán Diana]:[Béri Ferencné]])</f>
        <v>18.799999999999997</v>
      </c>
      <c r="G7" s="22" t="str">
        <f>VLOOKUP(Táblázat2678[[#This Row],[Pontszám]],minősítés,3,TRUE)</f>
        <v>Arany</v>
      </c>
      <c r="H7" s="23">
        <v>18</v>
      </c>
      <c r="I7" s="23">
        <v>18.5</v>
      </c>
      <c r="J7" s="23">
        <v>18.5</v>
      </c>
      <c r="K7" s="23">
        <v>19.399999999999999</v>
      </c>
      <c r="L7" s="23">
        <v>19</v>
      </c>
      <c r="M7" s="23">
        <v>20</v>
      </c>
      <c r="N7" s="57">
        <v>18.7</v>
      </c>
      <c r="O7" s="57">
        <v>18.2</v>
      </c>
      <c r="P7" s="57">
        <v>18.5</v>
      </c>
      <c r="Q7" s="57">
        <v>19</v>
      </c>
      <c r="R7" s="57">
        <v>19</v>
      </c>
    </row>
    <row r="8" spans="1:18" ht="21" customHeight="1" x14ac:dyDescent="0.25">
      <c r="A8" s="35">
        <v>20</v>
      </c>
      <c r="B8" s="37">
        <v>24</v>
      </c>
      <c r="C8" s="4" t="s">
        <v>10</v>
      </c>
      <c r="D8" s="4" t="s">
        <v>7</v>
      </c>
      <c r="E8" s="3" t="s">
        <v>8</v>
      </c>
      <c r="F8" s="24">
        <f>AVERAGE(Táblázat2678[[#This Row],[Kámán Diana]:[Béri Ferencné]])</f>
        <v>18.696363636363635</v>
      </c>
      <c r="G8" s="22" t="str">
        <f>VLOOKUP(Táblázat2678[[#This Row],[Pontszám]],minősítés,3,TRUE)</f>
        <v>Arany</v>
      </c>
      <c r="H8" s="23">
        <v>18</v>
      </c>
      <c r="I8" s="23">
        <v>18.8</v>
      </c>
      <c r="J8" s="23">
        <v>18.7</v>
      </c>
      <c r="K8" s="23">
        <v>19.100000000000001</v>
      </c>
      <c r="L8" s="23">
        <v>19.3</v>
      </c>
      <c r="M8" s="23">
        <v>20</v>
      </c>
      <c r="N8" s="57">
        <v>18.510000000000002</v>
      </c>
      <c r="O8" s="57">
        <v>18.55</v>
      </c>
      <c r="P8" s="57">
        <v>18.7</v>
      </c>
      <c r="Q8" s="57">
        <v>18</v>
      </c>
      <c r="R8" s="57">
        <v>18</v>
      </c>
    </row>
    <row r="9" spans="1:18" ht="21" customHeight="1" x14ac:dyDescent="0.25">
      <c r="A9" s="35">
        <v>22</v>
      </c>
      <c r="B9" s="37">
        <v>25</v>
      </c>
      <c r="C9" s="4" t="s">
        <v>13</v>
      </c>
      <c r="D9" s="4" t="s">
        <v>12</v>
      </c>
      <c r="E9" s="3" t="s">
        <v>8</v>
      </c>
      <c r="F9" s="24">
        <f>AVERAGE(Táblázat2678[[#This Row],[Kámán Diana]:[Béri Ferencné]])</f>
        <v>19.372727272727271</v>
      </c>
      <c r="G9" s="22" t="str">
        <f>VLOOKUP(Táblázat2678[[#This Row],[Pontszám]],minősítés,3,TRUE)</f>
        <v>Arany</v>
      </c>
      <c r="H9" s="23">
        <v>19</v>
      </c>
      <c r="I9" s="23">
        <v>19.7</v>
      </c>
      <c r="J9" s="23">
        <v>18.8</v>
      </c>
      <c r="K9" s="23">
        <v>19.600000000000001</v>
      </c>
      <c r="L9" s="23">
        <v>19</v>
      </c>
      <c r="M9" s="23">
        <v>20</v>
      </c>
      <c r="N9" s="57">
        <v>20</v>
      </c>
      <c r="O9" s="57">
        <v>19.5</v>
      </c>
      <c r="P9" s="57">
        <v>19.5</v>
      </c>
      <c r="Q9" s="57">
        <v>19</v>
      </c>
      <c r="R9" s="57">
        <v>19</v>
      </c>
    </row>
    <row r="10" spans="1:18" ht="21" customHeight="1" x14ac:dyDescent="0.25">
      <c r="A10" s="35">
        <v>15</v>
      </c>
      <c r="B10" s="35">
        <v>30</v>
      </c>
      <c r="C10" s="3" t="s">
        <v>11</v>
      </c>
      <c r="D10" s="3" t="s">
        <v>59</v>
      </c>
      <c r="E10" s="3" t="s">
        <v>48</v>
      </c>
      <c r="F10" s="24">
        <f>AVERAGE(Táblázat2678[[#This Row],[Kámán Diana]:[Béri Ferencné]])</f>
        <v>19.000000000000004</v>
      </c>
      <c r="G10" s="22" t="str">
        <f>VLOOKUP(Táblázat2678[[#This Row],[Pontszám]],minősítés,3,TRUE)</f>
        <v>Arany</v>
      </c>
      <c r="H10" s="23">
        <v>18.600000000000001</v>
      </c>
      <c r="I10" s="23">
        <v>18.5</v>
      </c>
      <c r="J10" s="23">
        <v>18.3</v>
      </c>
      <c r="K10" s="23">
        <v>19.7</v>
      </c>
      <c r="L10" s="23">
        <v>19.600000000000001</v>
      </c>
      <c r="M10" s="23">
        <v>20</v>
      </c>
      <c r="N10" s="57">
        <v>19</v>
      </c>
      <c r="O10" s="57">
        <v>19.3</v>
      </c>
      <c r="P10" s="57">
        <v>19</v>
      </c>
      <c r="Q10" s="57">
        <v>19</v>
      </c>
      <c r="R10" s="57">
        <v>18</v>
      </c>
    </row>
    <row r="11" spans="1:18" ht="21" customHeight="1" x14ac:dyDescent="0.25">
      <c r="A11" s="35">
        <v>16</v>
      </c>
      <c r="B11" s="37">
        <v>31</v>
      </c>
      <c r="C11" s="4" t="s">
        <v>60</v>
      </c>
      <c r="D11" s="4" t="s">
        <v>59</v>
      </c>
      <c r="E11" s="3" t="s">
        <v>48</v>
      </c>
      <c r="F11" s="24">
        <f>AVERAGE(Táblázat2678[[#This Row],[Kámán Diana]:[Béri Ferencné]])</f>
        <v>18.955454545454543</v>
      </c>
      <c r="G11" s="22" t="str">
        <f>VLOOKUP(Táblázat2678[[#This Row],[Pontszám]],minősítés,3,TRUE)</f>
        <v>Arany</v>
      </c>
      <c r="H11" s="23">
        <v>17.7</v>
      </c>
      <c r="I11" s="23">
        <v>19</v>
      </c>
      <c r="J11" s="23">
        <v>18.5</v>
      </c>
      <c r="K11" s="23">
        <v>19.5</v>
      </c>
      <c r="L11" s="23">
        <v>19</v>
      </c>
      <c r="M11" s="23">
        <v>20</v>
      </c>
      <c r="N11" s="57">
        <v>18.8</v>
      </c>
      <c r="O11" s="57">
        <v>18.510000000000002</v>
      </c>
      <c r="P11" s="57">
        <v>19</v>
      </c>
      <c r="Q11" s="57">
        <v>19.5</v>
      </c>
      <c r="R11" s="57">
        <v>19</v>
      </c>
    </row>
    <row r="12" spans="1:18" ht="21" customHeight="1" x14ac:dyDescent="0.25">
      <c r="A12" s="35">
        <v>26</v>
      </c>
      <c r="B12" s="37">
        <v>34</v>
      </c>
      <c r="C12" s="4" t="s">
        <v>18</v>
      </c>
      <c r="D12" s="4" t="s">
        <v>19</v>
      </c>
      <c r="E12" s="3" t="s">
        <v>8</v>
      </c>
      <c r="F12" s="24">
        <f>AVERAGE(Táblázat2678[[#This Row],[Kámán Diana]:[Béri Ferencné]])</f>
        <v>18.381818181818179</v>
      </c>
      <c r="G12" s="22" t="str">
        <f>VLOOKUP(Táblázat2678[[#This Row],[Pontszám]],minősítés,3,TRUE)</f>
        <v>Ezüst</v>
      </c>
      <c r="H12" s="23">
        <v>18</v>
      </c>
      <c r="I12" s="23">
        <v>18.3</v>
      </c>
      <c r="J12" s="23">
        <v>18</v>
      </c>
      <c r="K12" s="23">
        <v>18.3</v>
      </c>
      <c r="L12" s="23">
        <v>18.3</v>
      </c>
      <c r="M12" s="23">
        <v>17</v>
      </c>
      <c r="N12" s="57">
        <v>18.2</v>
      </c>
      <c r="O12" s="57">
        <v>18.5</v>
      </c>
      <c r="P12" s="57">
        <v>18.600000000000001</v>
      </c>
      <c r="Q12" s="57">
        <v>19.5</v>
      </c>
      <c r="R12" s="57">
        <v>19.5</v>
      </c>
    </row>
    <row r="13" spans="1:18" ht="21" customHeight="1" x14ac:dyDescent="0.25">
      <c r="A13" s="35">
        <v>3</v>
      </c>
      <c r="B13" s="37">
        <v>37</v>
      </c>
      <c r="C13" s="4" t="s">
        <v>41</v>
      </c>
      <c r="D13" s="4" t="s">
        <v>42</v>
      </c>
      <c r="E13" s="3" t="s">
        <v>43</v>
      </c>
      <c r="F13" s="24">
        <f>AVERAGE(Táblázat2678[[#This Row],[Kámán Diana]:[Béri Ferencné]])</f>
        <v>18.704545454545457</v>
      </c>
      <c r="G13" s="22" t="str">
        <f>VLOOKUP(Táblázat2678[[#This Row],[Pontszám]],minősítés,3,TRUE)</f>
        <v>Arany</v>
      </c>
      <c r="H13" s="23">
        <v>19</v>
      </c>
      <c r="I13" s="23">
        <v>19.2</v>
      </c>
      <c r="J13" s="23">
        <v>19.2</v>
      </c>
      <c r="K13" s="23">
        <v>18.45</v>
      </c>
      <c r="L13" s="23">
        <v>18</v>
      </c>
      <c r="M13" s="23">
        <v>18</v>
      </c>
      <c r="N13" s="57">
        <v>18.5</v>
      </c>
      <c r="O13" s="57">
        <v>18.600000000000001</v>
      </c>
      <c r="P13" s="57">
        <v>18.8</v>
      </c>
      <c r="Q13" s="57">
        <v>19</v>
      </c>
      <c r="R13" s="57">
        <v>19</v>
      </c>
    </row>
  </sheetData>
  <pageMargins left="0.25" right="0.25" top="0.75" bottom="0.75" header="0.3" footer="0.3"/>
  <pageSetup paperSize="9" scale="61" orientation="portrait" r:id="rId1"/>
  <colBreaks count="1" manualBreakCount="1">
    <brk id="7" max="1048575" man="1"/>
  </colBreak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45"/>
  <sheetViews>
    <sheetView zoomScale="80" zoomScaleNormal="80" workbookViewId="0">
      <pane xSplit="2" ySplit="1" topLeftCell="C27" activePane="bottomRight" state="frozen"/>
      <selection pane="topRight" activeCell="C1" sqref="C1"/>
      <selection pane="bottomLeft" activeCell="A2" sqref="A2"/>
      <selection pane="bottomRight" activeCell="D36" sqref="D36"/>
    </sheetView>
  </sheetViews>
  <sheetFormatPr defaultRowHeight="15" x14ac:dyDescent="0.25"/>
  <cols>
    <col min="1" max="2" width="12" style="46" customWidth="1"/>
    <col min="3" max="3" width="47.42578125" style="46" bestFit="1" customWidth="1"/>
    <col min="4" max="4" width="30.140625" style="46" bestFit="1" customWidth="1"/>
    <col min="5" max="5" width="20.85546875" style="46" customWidth="1"/>
    <col min="6" max="6" width="14.140625" style="46" bestFit="1" customWidth="1"/>
    <col min="7" max="7" width="13.5703125" style="46" bestFit="1" customWidth="1"/>
    <col min="8" max="16384" width="9.140625" style="46"/>
  </cols>
  <sheetData>
    <row r="1" spans="1:12" s="30" customFormat="1" ht="42.75" customHeight="1" x14ac:dyDescent="0.25">
      <c r="A1" s="31" t="s">
        <v>63</v>
      </c>
      <c r="B1" s="32" t="s">
        <v>64</v>
      </c>
      <c r="C1" s="32" t="s">
        <v>61</v>
      </c>
      <c r="D1" s="32" t="s">
        <v>38</v>
      </c>
      <c r="E1" s="33" t="s">
        <v>0</v>
      </c>
      <c r="F1" s="34" t="s">
        <v>107</v>
      </c>
      <c r="G1" s="34" t="s">
        <v>108</v>
      </c>
      <c r="H1" s="34" t="s">
        <v>120</v>
      </c>
      <c r="I1" s="34" t="s">
        <v>121</v>
      </c>
      <c r="J1" s="34" t="s">
        <v>122</v>
      </c>
      <c r="K1" s="34" t="s">
        <v>123</v>
      </c>
      <c r="L1" s="34" t="s">
        <v>124</v>
      </c>
    </row>
    <row r="2" spans="1:12" ht="21" customHeight="1" x14ac:dyDescent="0.25">
      <c r="A2" s="44">
        <v>44</v>
      </c>
      <c r="B2" s="44">
        <v>44</v>
      </c>
      <c r="C2" s="45" t="s">
        <v>77</v>
      </c>
      <c r="D2" s="45" t="s">
        <v>76</v>
      </c>
      <c r="E2" s="45"/>
      <c r="F2" s="28">
        <f>AVERAGE(Táblázat39[[#This Row],[Hatos István]:[Remport Norbert]])</f>
        <v>19.122</v>
      </c>
      <c r="G2" s="45" t="str">
        <f>VLOOKUP(Táblázat39[[#This Row],[Pontszám]],minősítés,3,TRUE)</f>
        <v>Arany</v>
      </c>
      <c r="H2" s="27">
        <v>19.399999999999999</v>
      </c>
      <c r="I2" s="27">
        <v>19</v>
      </c>
      <c r="J2" s="27">
        <v>19.010000000000002</v>
      </c>
      <c r="K2" s="27">
        <v>19</v>
      </c>
      <c r="L2" s="27">
        <v>19.2</v>
      </c>
    </row>
    <row r="3" spans="1:12" ht="21" customHeight="1" x14ac:dyDescent="0.25">
      <c r="A3" s="44">
        <v>8</v>
      </c>
      <c r="B3" s="44">
        <v>42</v>
      </c>
      <c r="C3" s="45" t="s">
        <v>85</v>
      </c>
      <c r="D3" s="45" t="s">
        <v>84</v>
      </c>
      <c r="E3" s="45" t="s">
        <v>48</v>
      </c>
      <c r="F3" s="28">
        <f>AVERAGE(Táblázat39[[#This Row],[Hatos István]:[Remport Norbert]])</f>
        <v>18.940000000000001</v>
      </c>
      <c r="G3" s="45" t="str">
        <f>VLOOKUP(Táblázat39[[#This Row],[Pontszám]],minősítés,3,TRUE)</f>
        <v>Arany</v>
      </c>
      <c r="H3" s="27">
        <v>19.2</v>
      </c>
      <c r="I3" s="27">
        <v>18.8</v>
      </c>
      <c r="J3" s="27">
        <v>19</v>
      </c>
      <c r="K3" s="27">
        <v>19</v>
      </c>
      <c r="L3" s="27">
        <v>18.7</v>
      </c>
    </row>
    <row r="4" spans="1:12" ht="21" customHeight="1" x14ac:dyDescent="0.25">
      <c r="A4" s="44">
        <v>2</v>
      </c>
      <c r="B4" s="44">
        <v>33</v>
      </c>
      <c r="C4" s="45" t="s">
        <v>67</v>
      </c>
      <c r="D4" s="45" t="s">
        <v>42</v>
      </c>
      <c r="E4" s="45" t="s">
        <v>79</v>
      </c>
      <c r="F4" s="28">
        <f>AVERAGE(Táblázat39[[#This Row],[Hatos István]:[Remport Norbert]])</f>
        <v>18.899999999999999</v>
      </c>
      <c r="G4" s="45" t="str">
        <f>VLOOKUP(Táblázat39[[#This Row],[Pontszám]],minősítés,3,TRUE)</f>
        <v>Arany</v>
      </c>
      <c r="H4" s="27">
        <v>18.600000000000001</v>
      </c>
      <c r="I4" s="27">
        <v>19</v>
      </c>
      <c r="J4" s="27">
        <v>19</v>
      </c>
      <c r="K4" s="27">
        <v>18.899999999999999</v>
      </c>
      <c r="L4" s="27">
        <v>19</v>
      </c>
    </row>
    <row r="5" spans="1:12" ht="21" customHeight="1" x14ac:dyDescent="0.25">
      <c r="A5" s="44">
        <v>40</v>
      </c>
      <c r="B5" s="44">
        <v>37</v>
      </c>
      <c r="C5" s="45" t="s">
        <v>66</v>
      </c>
      <c r="D5" s="45" t="s">
        <v>32</v>
      </c>
      <c r="E5" s="45" t="s">
        <v>8</v>
      </c>
      <c r="F5" s="28">
        <f>AVERAGE(Táblázat39[[#This Row],[Hatos István]:[Remport Norbert]])</f>
        <v>18.880000000000003</v>
      </c>
      <c r="G5" s="45" t="str">
        <f>VLOOKUP(Táblázat39[[#This Row],[Pontszám]],minősítés,3,TRUE)</f>
        <v>Arany</v>
      </c>
      <c r="H5" s="27">
        <v>18.899999999999999</v>
      </c>
      <c r="I5" s="27">
        <v>18.8</v>
      </c>
      <c r="J5" s="27">
        <v>19</v>
      </c>
      <c r="K5" s="27">
        <v>18.7</v>
      </c>
      <c r="L5" s="27">
        <v>19</v>
      </c>
    </row>
    <row r="6" spans="1:12" ht="21" customHeight="1" x14ac:dyDescent="0.25">
      <c r="A6" s="44">
        <v>9</v>
      </c>
      <c r="B6" s="44">
        <v>24</v>
      </c>
      <c r="C6" s="45" t="s">
        <v>86</v>
      </c>
      <c r="D6" s="45" t="s">
        <v>50</v>
      </c>
      <c r="E6" s="45" t="s">
        <v>8</v>
      </c>
      <c r="F6" s="28">
        <f>AVERAGE(Táblázat39[[#This Row],[Hatos István]:[Remport Norbert]])</f>
        <v>18.86</v>
      </c>
      <c r="G6" s="45" t="str">
        <f>VLOOKUP(Táblázat39[[#This Row],[Pontszám]],minősítés,3,TRUE)</f>
        <v>Arany</v>
      </c>
      <c r="H6" s="27">
        <v>18.899999999999999</v>
      </c>
      <c r="I6" s="27">
        <v>18.600000000000001</v>
      </c>
      <c r="J6" s="27">
        <v>19.2</v>
      </c>
      <c r="K6" s="27">
        <v>18.8</v>
      </c>
      <c r="L6" s="27">
        <v>18.8</v>
      </c>
    </row>
    <row r="7" spans="1:12" ht="21" customHeight="1" x14ac:dyDescent="0.25">
      <c r="A7" s="44">
        <v>32</v>
      </c>
      <c r="B7" s="44">
        <v>16</v>
      </c>
      <c r="C7" s="45" t="s">
        <v>72</v>
      </c>
      <c r="D7" s="45" t="s">
        <v>12</v>
      </c>
      <c r="E7" s="45" t="s">
        <v>8</v>
      </c>
      <c r="F7" s="28">
        <f>AVERAGE(Táblázat39[[#This Row],[Hatos István]:[Remport Norbert]])</f>
        <v>18.839999999999996</v>
      </c>
      <c r="G7" s="45" t="str">
        <f>VLOOKUP(Táblázat39[[#This Row],[Pontszám]],minősítés,3,TRUE)</f>
        <v>Arany</v>
      </c>
      <c r="H7" s="27">
        <v>18.5</v>
      </c>
      <c r="I7" s="27">
        <v>18.8</v>
      </c>
      <c r="J7" s="27">
        <v>18.8</v>
      </c>
      <c r="K7" s="27">
        <v>19.100000000000001</v>
      </c>
      <c r="L7" s="27">
        <v>19</v>
      </c>
    </row>
    <row r="8" spans="1:12" ht="21" customHeight="1" x14ac:dyDescent="0.25">
      <c r="A8" s="44">
        <v>28</v>
      </c>
      <c r="B8" s="44">
        <v>17</v>
      </c>
      <c r="C8" s="45" t="s">
        <v>71</v>
      </c>
      <c r="D8" s="45" t="s">
        <v>7</v>
      </c>
      <c r="E8" s="45" t="s">
        <v>8</v>
      </c>
      <c r="F8" s="28">
        <f>AVERAGE(Táblázat39[[#This Row],[Hatos István]:[Remport Norbert]])</f>
        <v>18.759999999999998</v>
      </c>
      <c r="G8" s="45" t="str">
        <f>VLOOKUP(Táblázat39[[#This Row],[Pontszám]],minősítés,3,TRUE)</f>
        <v>Arany</v>
      </c>
      <c r="H8" s="27">
        <v>18.5</v>
      </c>
      <c r="I8" s="27">
        <v>18.8</v>
      </c>
      <c r="J8" s="27">
        <v>19</v>
      </c>
      <c r="K8" s="27">
        <v>18.3</v>
      </c>
      <c r="L8" s="27">
        <v>19.2</v>
      </c>
    </row>
    <row r="9" spans="1:12" ht="21" customHeight="1" x14ac:dyDescent="0.25">
      <c r="A9" s="44">
        <v>33</v>
      </c>
      <c r="B9" s="44">
        <v>23</v>
      </c>
      <c r="C9" s="45" t="s">
        <v>73</v>
      </c>
      <c r="D9" s="45" t="s">
        <v>12</v>
      </c>
      <c r="E9" s="45" t="s">
        <v>8</v>
      </c>
      <c r="F9" s="28">
        <f>AVERAGE(Táblázat39[[#This Row],[Hatos István]:[Remport Norbert]])</f>
        <v>18.660000000000004</v>
      </c>
      <c r="G9" s="45" t="str">
        <f>VLOOKUP(Táblázat39[[#This Row],[Pontszám]],minősítés,3,TRUE)</f>
        <v>Arany</v>
      </c>
      <c r="H9" s="27">
        <v>18.899999999999999</v>
      </c>
      <c r="I9" s="27">
        <v>18.8</v>
      </c>
      <c r="J9" s="27">
        <v>18.600000000000001</v>
      </c>
      <c r="K9" s="27">
        <v>18.5</v>
      </c>
      <c r="L9" s="27">
        <v>18.5</v>
      </c>
    </row>
    <row r="10" spans="1:12" ht="21" customHeight="1" x14ac:dyDescent="0.25">
      <c r="A10" s="44">
        <v>30</v>
      </c>
      <c r="B10" s="44">
        <v>15</v>
      </c>
      <c r="C10" s="45" t="s">
        <v>103</v>
      </c>
      <c r="D10" s="45" t="s">
        <v>7</v>
      </c>
      <c r="E10" s="45" t="s">
        <v>8</v>
      </c>
      <c r="F10" s="28">
        <f>AVERAGE(Táblázat39[[#This Row],[Hatos István]:[Remport Norbert]])</f>
        <v>18.649999999999999</v>
      </c>
      <c r="G10" s="45" t="str">
        <f>VLOOKUP(Táblázat39[[#This Row],[Pontszám]],minősítés,3,TRUE)</f>
        <v>Arany</v>
      </c>
      <c r="H10" s="27">
        <v>18</v>
      </c>
      <c r="I10" s="27">
        <v>18.5</v>
      </c>
      <c r="J10" s="27">
        <v>19</v>
      </c>
      <c r="K10" s="27">
        <v>19.2</v>
      </c>
      <c r="L10" s="27">
        <v>18.55</v>
      </c>
    </row>
    <row r="11" spans="1:12" ht="21" customHeight="1" x14ac:dyDescent="0.25">
      <c r="A11" s="44">
        <v>12</v>
      </c>
      <c r="B11" s="44">
        <v>36</v>
      </c>
      <c r="C11" s="45" t="s">
        <v>66</v>
      </c>
      <c r="D11" s="45" t="s">
        <v>88</v>
      </c>
      <c r="E11" s="45" t="s">
        <v>8</v>
      </c>
      <c r="F11" s="28">
        <f>AVERAGE(Táblázat39[[#This Row],[Hatos István]:[Remport Norbert]])</f>
        <v>18.639999999999997</v>
      </c>
      <c r="G11" s="45" t="str">
        <f>VLOOKUP(Táblázat39[[#This Row],[Pontszám]],minősítés,3,TRUE)</f>
        <v>Arany</v>
      </c>
      <c r="H11" s="27">
        <v>18.600000000000001</v>
      </c>
      <c r="I11" s="27">
        <v>18.5</v>
      </c>
      <c r="J11" s="27">
        <v>19</v>
      </c>
      <c r="K11" s="27">
        <v>18.7</v>
      </c>
      <c r="L11" s="27">
        <v>18.399999999999999</v>
      </c>
    </row>
    <row r="12" spans="1:12" ht="21" customHeight="1" x14ac:dyDescent="0.25">
      <c r="A12" s="44">
        <v>38</v>
      </c>
      <c r="B12" s="44">
        <v>7</v>
      </c>
      <c r="C12" s="45" t="s">
        <v>102</v>
      </c>
      <c r="D12" s="45" t="s">
        <v>27</v>
      </c>
      <c r="E12" s="45" t="s">
        <v>8</v>
      </c>
      <c r="F12" s="28">
        <f>AVERAGE(Táblázat39[[#This Row],[Hatos István]:[Remport Norbert]])</f>
        <v>18.600000000000001</v>
      </c>
      <c r="G12" s="45" t="str">
        <f>VLOOKUP(Táblázat39[[#This Row],[Pontszám]],minősítés,3,TRUE)</f>
        <v>Arany</v>
      </c>
      <c r="H12" s="27">
        <v>18</v>
      </c>
      <c r="I12" s="27">
        <v>18</v>
      </c>
      <c r="J12" s="27">
        <v>19</v>
      </c>
      <c r="K12" s="27">
        <v>19</v>
      </c>
      <c r="L12" s="27">
        <v>19</v>
      </c>
    </row>
    <row r="13" spans="1:12" ht="21" customHeight="1" x14ac:dyDescent="0.25">
      <c r="A13" s="44">
        <v>25</v>
      </c>
      <c r="B13" s="44">
        <v>31</v>
      </c>
      <c r="C13" s="45" t="s">
        <v>67</v>
      </c>
      <c r="D13" s="45" t="s">
        <v>68</v>
      </c>
      <c r="E13" s="45" t="s">
        <v>8</v>
      </c>
      <c r="F13" s="28">
        <f>AVERAGE(Táblázat39[[#This Row],[Hatos István]:[Remport Norbert]])</f>
        <v>18.600000000000001</v>
      </c>
      <c r="G13" s="45" t="str">
        <f>VLOOKUP(Táblázat39[[#This Row],[Pontszám]],minősítés,3,TRUE)</f>
        <v>Arany</v>
      </c>
      <c r="H13" s="27">
        <v>18.8</v>
      </c>
      <c r="I13" s="27">
        <v>18.5</v>
      </c>
      <c r="J13" s="27">
        <v>18.8</v>
      </c>
      <c r="K13" s="27">
        <v>18.7</v>
      </c>
      <c r="L13" s="27">
        <v>18.2</v>
      </c>
    </row>
    <row r="14" spans="1:12" ht="21" customHeight="1" x14ac:dyDescent="0.25">
      <c r="A14" s="44">
        <v>16</v>
      </c>
      <c r="B14" s="44">
        <v>27</v>
      </c>
      <c r="C14" s="45" t="s">
        <v>67</v>
      </c>
      <c r="D14" s="45" t="s">
        <v>55</v>
      </c>
      <c r="E14" s="45" t="s">
        <v>40</v>
      </c>
      <c r="F14" s="28">
        <f>AVERAGE(Táblázat39[[#This Row],[Hatos István]:[Remport Norbert]])</f>
        <v>18.580000000000002</v>
      </c>
      <c r="G14" s="45" t="str">
        <f>VLOOKUP(Táblázat39[[#This Row],[Pontszám]],minősítés,3,TRUE)</f>
        <v>Arany</v>
      </c>
      <c r="H14" s="27">
        <v>18.399999999999999</v>
      </c>
      <c r="I14" s="27">
        <v>18.5</v>
      </c>
      <c r="J14" s="27">
        <v>18.5</v>
      </c>
      <c r="K14" s="27">
        <v>18.8</v>
      </c>
      <c r="L14" s="27">
        <v>18.7</v>
      </c>
    </row>
    <row r="15" spans="1:12" ht="21" customHeight="1" x14ac:dyDescent="0.25">
      <c r="A15" s="44">
        <v>26</v>
      </c>
      <c r="B15" s="44">
        <v>32</v>
      </c>
      <c r="C15" s="45" t="s">
        <v>67</v>
      </c>
      <c r="D15" s="45" t="s">
        <v>69</v>
      </c>
      <c r="E15" s="45" t="s">
        <v>3</v>
      </c>
      <c r="F15" s="28">
        <f>AVERAGE(Táblázat39[[#This Row],[Hatos István]:[Remport Norbert]])</f>
        <v>18.380000000000003</v>
      </c>
      <c r="G15" s="45" t="str">
        <f>VLOOKUP(Táblázat39[[#This Row],[Pontszám]],minősítés,3,TRUE)</f>
        <v>Ezüst</v>
      </c>
      <c r="H15" s="27">
        <v>18.3</v>
      </c>
      <c r="I15" s="27">
        <v>18</v>
      </c>
      <c r="J15" s="27">
        <v>18.7</v>
      </c>
      <c r="K15" s="27">
        <v>18.5</v>
      </c>
      <c r="L15" s="27">
        <v>18.399999999999999</v>
      </c>
    </row>
    <row r="16" spans="1:12" ht="21" customHeight="1" x14ac:dyDescent="0.25">
      <c r="A16" s="44">
        <v>1</v>
      </c>
      <c r="B16" s="44">
        <v>40</v>
      </c>
      <c r="C16" s="45" t="s">
        <v>66</v>
      </c>
      <c r="D16" s="45" t="s">
        <v>42</v>
      </c>
      <c r="E16" s="45" t="s">
        <v>79</v>
      </c>
      <c r="F16" s="28">
        <f>AVERAGE(Táblázat39[[#This Row],[Hatos István]:[Remport Norbert]])</f>
        <v>18.36</v>
      </c>
      <c r="G16" s="45" t="str">
        <f>VLOOKUP(Táblázat39[[#This Row],[Pontszám]],minősítés,3,TRUE)</f>
        <v>Ezüst</v>
      </c>
      <c r="H16" s="27">
        <v>18.8</v>
      </c>
      <c r="I16" s="27">
        <v>18</v>
      </c>
      <c r="J16" s="27">
        <v>18.7</v>
      </c>
      <c r="K16" s="27">
        <v>18.3</v>
      </c>
      <c r="L16" s="27">
        <v>18</v>
      </c>
    </row>
    <row r="17" spans="1:12" ht="21" customHeight="1" x14ac:dyDescent="0.25">
      <c r="A17" s="44">
        <v>7</v>
      </c>
      <c r="B17" s="44">
        <v>25</v>
      </c>
      <c r="C17" s="45" t="s">
        <v>67</v>
      </c>
      <c r="D17" s="45" t="s">
        <v>84</v>
      </c>
      <c r="E17" s="45" t="s">
        <v>48</v>
      </c>
      <c r="F17" s="28">
        <f>AVERAGE(Táblázat39[[#This Row],[Hatos István]:[Remport Norbert]])</f>
        <v>18.28</v>
      </c>
      <c r="G17" s="45" t="str">
        <f>VLOOKUP(Táblázat39[[#This Row],[Pontszám]],minősítés,3,TRUE)</f>
        <v>Ezüst</v>
      </c>
      <c r="H17" s="27">
        <v>18.3</v>
      </c>
      <c r="I17" s="27">
        <v>18.5</v>
      </c>
      <c r="J17" s="27">
        <v>18.600000000000001</v>
      </c>
      <c r="K17" s="27">
        <v>18.399999999999999</v>
      </c>
      <c r="L17" s="27">
        <v>17.600000000000001</v>
      </c>
    </row>
    <row r="18" spans="1:12" ht="21" customHeight="1" x14ac:dyDescent="0.25">
      <c r="A18" s="44">
        <v>46</v>
      </c>
      <c r="B18" s="44">
        <v>43</v>
      </c>
      <c r="C18" s="45" t="s">
        <v>96</v>
      </c>
      <c r="D18" s="45" t="s">
        <v>97</v>
      </c>
      <c r="E18" s="45" t="s">
        <v>48</v>
      </c>
      <c r="F18" s="28">
        <f>AVERAGE(Táblázat39[[#This Row],[Hatos István]:[Remport Norbert]])</f>
        <v>18.28</v>
      </c>
      <c r="G18" s="45" t="str">
        <f>VLOOKUP(Táblázat39[[#This Row],[Pontszám]],minősítés,3,TRUE)</f>
        <v>Ezüst</v>
      </c>
      <c r="H18" s="27">
        <v>18.5</v>
      </c>
      <c r="I18" s="27">
        <v>18</v>
      </c>
      <c r="J18" s="27">
        <v>18</v>
      </c>
      <c r="K18" s="27">
        <v>18.899999999999999</v>
      </c>
      <c r="L18" s="27">
        <v>18</v>
      </c>
    </row>
    <row r="19" spans="1:12" ht="21" customHeight="1" x14ac:dyDescent="0.25">
      <c r="A19" s="44">
        <v>31</v>
      </c>
      <c r="B19" s="44">
        <v>29</v>
      </c>
      <c r="C19" s="45" t="s">
        <v>67</v>
      </c>
      <c r="D19" s="45" t="s">
        <v>136</v>
      </c>
      <c r="E19" s="45" t="s">
        <v>8</v>
      </c>
      <c r="F19" s="28">
        <f>AVERAGE(Táblázat39[[#This Row],[Hatos István]:[Remport Norbert]])</f>
        <v>18.22</v>
      </c>
      <c r="G19" s="45" t="str">
        <f>VLOOKUP(Táblázat39[[#This Row],[Pontszám]],minősítés,3,TRUE)</f>
        <v>Ezüst</v>
      </c>
      <c r="H19" s="27">
        <v>17.899999999999999</v>
      </c>
      <c r="I19" s="27">
        <v>18</v>
      </c>
      <c r="J19" s="27">
        <v>18.600000000000001</v>
      </c>
      <c r="K19" s="27">
        <v>18.600000000000001</v>
      </c>
      <c r="L19" s="27">
        <v>18</v>
      </c>
    </row>
    <row r="20" spans="1:12" ht="21" customHeight="1" x14ac:dyDescent="0.25">
      <c r="A20" s="44">
        <v>24</v>
      </c>
      <c r="B20" s="44">
        <v>38</v>
      </c>
      <c r="C20" s="45" t="s">
        <v>66</v>
      </c>
      <c r="D20" s="45" t="s">
        <v>2</v>
      </c>
      <c r="E20" s="45" t="s">
        <v>3</v>
      </c>
      <c r="F20" s="28">
        <f>AVERAGE(Táblázat39[[#This Row],[Hatos István]:[Remport Norbert]])</f>
        <v>18.22</v>
      </c>
      <c r="G20" s="45" t="str">
        <f>VLOOKUP(Táblázat39[[#This Row],[Pontszám]],minősítés,3,TRUE)</f>
        <v>Ezüst</v>
      </c>
      <c r="H20" s="27">
        <v>18.8</v>
      </c>
      <c r="I20" s="27">
        <v>18.600000000000001</v>
      </c>
      <c r="J20" s="27">
        <v>18</v>
      </c>
      <c r="K20" s="27">
        <v>17.100000000000001</v>
      </c>
      <c r="L20" s="27">
        <v>18.600000000000001</v>
      </c>
    </row>
    <row r="21" spans="1:12" ht="21" customHeight="1" x14ac:dyDescent="0.25">
      <c r="A21" s="44">
        <v>29</v>
      </c>
      <c r="B21" s="44">
        <v>30</v>
      </c>
      <c r="C21" s="45" t="s">
        <v>67</v>
      </c>
      <c r="D21" s="45" t="s">
        <v>7</v>
      </c>
      <c r="E21" s="45" t="s">
        <v>8</v>
      </c>
      <c r="F21" s="28">
        <f>AVERAGE(Táblázat39[[#This Row],[Hatos István]:[Remport Norbert]])</f>
        <v>18.14</v>
      </c>
      <c r="G21" s="45" t="str">
        <f>VLOOKUP(Táblázat39[[#This Row],[Pontszám]],minősítés,3,TRUE)</f>
        <v>Ezüst</v>
      </c>
      <c r="H21" s="27">
        <v>18</v>
      </c>
      <c r="I21" s="27">
        <v>18</v>
      </c>
      <c r="J21" s="27">
        <v>18.7</v>
      </c>
      <c r="K21" s="27">
        <v>18.2</v>
      </c>
      <c r="L21" s="27">
        <v>17.8</v>
      </c>
    </row>
    <row r="22" spans="1:12" ht="21" customHeight="1" x14ac:dyDescent="0.25">
      <c r="A22" s="44">
        <v>4</v>
      </c>
      <c r="B22" s="44">
        <v>21</v>
      </c>
      <c r="C22" s="45" t="s">
        <v>74</v>
      </c>
      <c r="D22" s="45" t="s">
        <v>81</v>
      </c>
      <c r="E22" s="45" t="s">
        <v>5</v>
      </c>
      <c r="F22" s="28">
        <f>AVERAGE(Táblázat39[[#This Row],[Hatos István]:[Remport Norbert]])</f>
        <v>18.100000000000001</v>
      </c>
      <c r="G22" s="45" t="str">
        <f>VLOOKUP(Táblázat39[[#This Row],[Pontszám]],minősítés,3,TRUE)</f>
        <v>Ezüst</v>
      </c>
      <c r="H22" s="27">
        <v>18.100000000000001</v>
      </c>
      <c r="I22" s="27">
        <v>18.2</v>
      </c>
      <c r="J22" s="27">
        <v>18.5</v>
      </c>
      <c r="K22" s="27">
        <v>18.5</v>
      </c>
      <c r="L22" s="27">
        <v>17.2</v>
      </c>
    </row>
    <row r="23" spans="1:12" ht="21" customHeight="1" x14ac:dyDescent="0.25">
      <c r="A23" s="44">
        <v>10</v>
      </c>
      <c r="B23" s="44">
        <v>34</v>
      </c>
      <c r="C23" s="45" t="s">
        <v>66</v>
      </c>
      <c r="D23" s="45" t="s">
        <v>50</v>
      </c>
      <c r="E23" s="45" t="s">
        <v>8</v>
      </c>
      <c r="F23" s="28">
        <f>AVERAGE(Táblázat39[[#This Row],[Hatos István]:[Remport Norbert]])</f>
        <v>17.86</v>
      </c>
      <c r="G23" s="45" t="str">
        <f>VLOOKUP(Táblázat39[[#This Row],[Pontszám]],minősítés,3,TRUE)</f>
        <v>Ezüst</v>
      </c>
      <c r="H23" s="27">
        <v>17</v>
      </c>
      <c r="I23" s="27">
        <v>17.8</v>
      </c>
      <c r="J23" s="27">
        <v>18</v>
      </c>
      <c r="K23" s="27">
        <v>18.5</v>
      </c>
      <c r="L23" s="27">
        <v>18</v>
      </c>
    </row>
    <row r="24" spans="1:12" ht="21" customHeight="1" x14ac:dyDescent="0.25">
      <c r="A24" s="44">
        <v>39</v>
      </c>
      <c r="B24" s="44">
        <v>22</v>
      </c>
      <c r="C24" s="45" t="s">
        <v>74</v>
      </c>
      <c r="D24" s="45" t="s">
        <v>29</v>
      </c>
      <c r="E24" s="45" t="s">
        <v>8</v>
      </c>
      <c r="F24" s="28">
        <f>AVERAGE(Táblázat39[[#This Row],[Hatos István]:[Remport Norbert]])</f>
        <v>17.84</v>
      </c>
      <c r="G24" s="45" t="str">
        <f>VLOOKUP(Táblázat39[[#This Row],[Pontszám]],minősítés,3,TRUE)</f>
        <v>Ezüst</v>
      </c>
      <c r="H24" s="27">
        <v>18.399999999999999</v>
      </c>
      <c r="I24" s="27">
        <v>18</v>
      </c>
      <c r="J24" s="27">
        <v>18.5</v>
      </c>
      <c r="K24" s="27">
        <v>17.8</v>
      </c>
      <c r="L24" s="27">
        <v>16.5</v>
      </c>
    </row>
    <row r="25" spans="1:12" ht="21" customHeight="1" x14ac:dyDescent="0.25">
      <c r="A25" s="44">
        <v>35</v>
      </c>
      <c r="B25" s="44">
        <v>20</v>
      </c>
      <c r="C25" s="45" t="s">
        <v>74</v>
      </c>
      <c r="D25" s="45" t="s">
        <v>17</v>
      </c>
      <c r="E25" s="45" t="s">
        <v>8</v>
      </c>
      <c r="F25" s="28">
        <f>AVERAGE(Táblázat39[[#This Row],[Hatos István]:[Remport Norbert]])</f>
        <v>17.740000000000002</v>
      </c>
      <c r="G25" s="45" t="str">
        <f>VLOOKUP(Táblázat39[[#This Row],[Pontszám]],minősítés,3,TRUE)</f>
        <v>Ezüst</v>
      </c>
      <c r="H25" s="27">
        <v>18.600000000000001</v>
      </c>
      <c r="I25" s="27">
        <v>17</v>
      </c>
      <c r="J25" s="27">
        <v>18</v>
      </c>
      <c r="K25" s="27">
        <v>18.600000000000001</v>
      </c>
      <c r="L25" s="27">
        <v>16.5</v>
      </c>
    </row>
    <row r="26" spans="1:12" ht="21" customHeight="1" x14ac:dyDescent="0.25">
      <c r="A26" s="44">
        <v>34</v>
      </c>
      <c r="B26" s="44">
        <v>35</v>
      </c>
      <c r="C26" s="45" t="s">
        <v>66</v>
      </c>
      <c r="D26" s="45" t="s">
        <v>12</v>
      </c>
      <c r="E26" s="45" t="s">
        <v>8</v>
      </c>
      <c r="F26" s="28">
        <f>AVERAGE(Táblázat39[[#This Row],[Hatos István]:[Remport Norbert]])</f>
        <v>17.619999999999997</v>
      </c>
      <c r="G26" s="45" t="str">
        <f>VLOOKUP(Táblázat39[[#This Row],[Pontszám]],minősítés,3,TRUE)</f>
        <v>Ezüst</v>
      </c>
      <c r="H26" s="27">
        <v>17</v>
      </c>
      <c r="I26" s="27">
        <v>17</v>
      </c>
      <c r="J26" s="27">
        <v>18.5</v>
      </c>
      <c r="K26" s="27">
        <v>18.2</v>
      </c>
      <c r="L26" s="27">
        <v>17.399999999999999</v>
      </c>
    </row>
    <row r="27" spans="1:12" ht="21" customHeight="1" x14ac:dyDescent="0.25">
      <c r="A27" s="44">
        <v>43</v>
      </c>
      <c r="B27" s="44">
        <v>8</v>
      </c>
      <c r="C27" s="45" t="s">
        <v>101</v>
      </c>
      <c r="D27" s="45" t="s">
        <v>76</v>
      </c>
      <c r="E27" s="45" t="s">
        <v>8</v>
      </c>
      <c r="F27" s="28">
        <f>AVERAGE(Táblázat39[[#This Row],[Hatos István]:[Remport Norbert]])</f>
        <v>17.46</v>
      </c>
      <c r="G27" s="45" t="str">
        <f>VLOOKUP(Táblázat39[[#This Row],[Pontszám]],minősítés,3,TRUE)</f>
        <v>Ezüst</v>
      </c>
      <c r="H27" s="27">
        <v>18.100000000000001</v>
      </c>
      <c r="I27" s="27">
        <v>17</v>
      </c>
      <c r="J27" s="27">
        <v>18</v>
      </c>
      <c r="K27" s="27">
        <v>17.2</v>
      </c>
      <c r="L27" s="27">
        <v>17</v>
      </c>
    </row>
    <row r="28" spans="1:12" ht="21" customHeight="1" x14ac:dyDescent="0.25">
      <c r="A28" s="44" t="s">
        <v>105</v>
      </c>
      <c r="B28" s="44" t="s">
        <v>113</v>
      </c>
      <c r="C28" s="45" t="s">
        <v>90</v>
      </c>
      <c r="D28" s="45" t="s">
        <v>55</v>
      </c>
      <c r="E28" s="45" t="s">
        <v>40</v>
      </c>
      <c r="F28" s="28">
        <f>AVERAGE(Táblázat39[[#This Row],[Hatos István]:[Remport Norbert]])</f>
        <v>17.46</v>
      </c>
      <c r="G28" s="45" t="str">
        <f>VLOOKUP(Táblázat39[[#This Row],[Pontszám]],minősítés,3,TRUE)</f>
        <v>Ezüst</v>
      </c>
      <c r="H28" s="27">
        <v>17.899999999999999</v>
      </c>
      <c r="I28" s="27">
        <v>17.5</v>
      </c>
      <c r="J28" s="27">
        <v>17.5</v>
      </c>
      <c r="K28" s="27">
        <v>17.2</v>
      </c>
      <c r="L28" s="27">
        <v>17.2</v>
      </c>
    </row>
    <row r="29" spans="1:12" ht="21" customHeight="1" x14ac:dyDescent="0.25">
      <c r="A29" s="44">
        <v>23</v>
      </c>
      <c r="B29" s="44">
        <v>14</v>
      </c>
      <c r="C29" s="45" t="s">
        <v>94</v>
      </c>
      <c r="D29" s="45" t="s">
        <v>59</v>
      </c>
      <c r="E29" s="45" t="s">
        <v>48</v>
      </c>
      <c r="F29" s="28">
        <f>AVERAGE(Táblázat39[[#This Row],[Hatos István]:[Remport Norbert]])</f>
        <v>17.360000000000003</v>
      </c>
      <c r="G29" s="45" t="str">
        <f>VLOOKUP(Táblázat39[[#This Row],[Pontszám]],minősítés,3,TRUE)</f>
        <v>Ezüst</v>
      </c>
      <c r="H29" s="27">
        <v>17.2</v>
      </c>
      <c r="I29" s="27">
        <v>17.600000000000001</v>
      </c>
      <c r="J29" s="27">
        <v>17.2</v>
      </c>
      <c r="K29" s="27">
        <v>17.2</v>
      </c>
      <c r="L29" s="27">
        <v>17.600000000000001</v>
      </c>
    </row>
    <row r="30" spans="1:12" ht="21" customHeight="1" x14ac:dyDescent="0.25">
      <c r="A30" s="44">
        <v>37</v>
      </c>
      <c r="B30" s="44">
        <v>13</v>
      </c>
      <c r="C30" s="45" t="s">
        <v>75</v>
      </c>
      <c r="D30" s="45" t="s">
        <v>21</v>
      </c>
      <c r="E30" s="45" t="s">
        <v>8</v>
      </c>
      <c r="F30" s="28">
        <f>AVERAGE(Táblázat39[[#This Row],[Hatos István]:[Remport Norbert]])</f>
        <v>17.32</v>
      </c>
      <c r="G30" s="45" t="str">
        <f>VLOOKUP(Táblázat39[[#This Row],[Pontszám]],minősítés,3,TRUE)</f>
        <v>Ezüst</v>
      </c>
      <c r="H30" s="27">
        <v>17</v>
      </c>
      <c r="I30" s="27">
        <v>17.8</v>
      </c>
      <c r="J30" s="27">
        <v>17.100000000000001</v>
      </c>
      <c r="K30" s="27">
        <v>17.2</v>
      </c>
      <c r="L30" s="27">
        <v>17.5</v>
      </c>
    </row>
    <row r="31" spans="1:12" ht="21" customHeight="1" x14ac:dyDescent="0.25">
      <c r="A31" s="44">
        <v>19</v>
      </c>
      <c r="B31" s="44">
        <v>28</v>
      </c>
      <c r="C31" s="45" t="s">
        <v>67</v>
      </c>
      <c r="D31" s="45" t="s">
        <v>58</v>
      </c>
      <c r="E31" s="45" t="s">
        <v>48</v>
      </c>
      <c r="F31" s="28">
        <f>AVERAGE(Táblázat39[[#This Row],[Hatos István]:[Remport Norbert]])</f>
        <v>17.259999999999998</v>
      </c>
      <c r="G31" s="45" t="str">
        <f>VLOOKUP(Táblázat39[[#This Row],[Pontszám]],minősítés,3,TRUE)</f>
        <v>Ezüst</v>
      </c>
      <c r="H31" s="27">
        <v>16</v>
      </c>
      <c r="I31" s="27">
        <v>17</v>
      </c>
      <c r="J31" s="27">
        <v>17.5</v>
      </c>
      <c r="K31" s="27">
        <v>18.8</v>
      </c>
      <c r="L31" s="27">
        <v>17</v>
      </c>
    </row>
    <row r="32" spans="1:12" ht="21" customHeight="1" x14ac:dyDescent="0.25">
      <c r="A32" s="44">
        <v>22</v>
      </c>
      <c r="B32" s="44">
        <v>41</v>
      </c>
      <c r="C32" s="45" t="s">
        <v>66</v>
      </c>
      <c r="D32" s="45" t="s">
        <v>59</v>
      </c>
      <c r="E32" s="45" t="s">
        <v>48</v>
      </c>
      <c r="F32" s="28">
        <f>AVERAGE(Táblázat39[[#This Row],[Hatos István]:[Remport Norbert]])</f>
        <v>17.100000000000001</v>
      </c>
      <c r="G32" s="45" t="str">
        <f>VLOOKUP(Táblázat39[[#This Row],[Pontszám]],minősítés,3,TRUE)</f>
        <v>Ezüst</v>
      </c>
      <c r="H32" s="27">
        <v>16</v>
      </c>
      <c r="I32" s="27">
        <v>17</v>
      </c>
      <c r="J32" s="27">
        <v>18</v>
      </c>
      <c r="K32" s="27">
        <v>17.2</v>
      </c>
      <c r="L32" s="27">
        <v>17.3</v>
      </c>
    </row>
    <row r="33" spans="1:12" ht="21" customHeight="1" x14ac:dyDescent="0.25">
      <c r="A33" s="44">
        <v>42</v>
      </c>
      <c r="B33" s="44">
        <v>39</v>
      </c>
      <c r="C33" s="45" t="s">
        <v>66</v>
      </c>
      <c r="D33" s="45" t="s">
        <v>37</v>
      </c>
      <c r="E33" s="45" t="s">
        <v>8</v>
      </c>
      <c r="F33" s="28">
        <f>AVERAGE(Táblázat39[[#This Row],[Hatos István]:[Remport Norbert]])</f>
        <v>17.080000000000002</v>
      </c>
      <c r="G33" s="45" t="str">
        <f>VLOOKUP(Táblázat39[[#This Row],[Pontszám]],minősítés,3,TRUE)</f>
        <v>Ezüst</v>
      </c>
      <c r="H33" s="27">
        <v>18.600000000000001</v>
      </c>
      <c r="I33" s="27">
        <v>18.8</v>
      </c>
      <c r="J33" s="27">
        <v>16</v>
      </c>
      <c r="K33" s="27">
        <v>16</v>
      </c>
      <c r="L33" s="27">
        <v>16</v>
      </c>
    </row>
    <row r="34" spans="1:12" ht="21" customHeight="1" x14ac:dyDescent="0.25">
      <c r="A34" s="44">
        <v>5</v>
      </c>
      <c r="B34" s="44">
        <v>4</v>
      </c>
      <c r="C34" s="45" t="s">
        <v>82</v>
      </c>
      <c r="D34" s="45" t="s">
        <v>83</v>
      </c>
      <c r="E34" s="45" t="s">
        <v>8</v>
      </c>
      <c r="F34" s="58">
        <f>AVERAGE(Táblázat39[[#This Row],[Hatos István]:[Remport Norbert]])</f>
        <v>16.84</v>
      </c>
      <c r="G34" s="45" t="str">
        <f>VLOOKUP(Táblázat39[[#This Row],[Pontszám]],minősítés,3,TRUE)</f>
        <v>Bronz</v>
      </c>
      <c r="H34" s="27">
        <v>16.5</v>
      </c>
      <c r="I34" s="27">
        <v>17</v>
      </c>
      <c r="J34" s="27">
        <v>17</v>
      </c>
      <c r="K34" s="27">
        <v>16.2</v>
      </c>
      <c r="L34" s="27">
        <v>17.5</v>
      </c>
    </row>
    <row r="35" spans="1:12" ht="21" customHeight="1" x14ac:dyDescent="0.25">
      <c r="A35" s="44">
        <v>11</v>
      </c>
      <c r="B35" s="44">
        <v>6</v>
      </c>
      <c r="C35" s="45" t="s">
        <v>87</v>
      </c>
      <c r="D35" s="45" t="s">
        <v>88</v>
      </c>
      <c r="E35" s="45" t="s">
        <v>8</v>
      </c>
      <c r="F35" s="28">
        <f>AVERAGE(Táblázat39[[#This Row],[Hatos István]:[Remport Norbert]])</f>
        <v>16.54</v>
      </c>
      <c r="G35" s="45" t="str">
        <f>VLOOKUP(Táblázat39[[#This Row],[Pontszám]],minősítés,3,TRUE)</f>
        <v>Bronz</v>
      </c>
      <c r="H35" s="27">
        <v>16</v>
      </c>
      <c r="I35" s="27">
        <v>17.5</v>
      </c>
      <c r="J35" s="27">
        <v>16</v>
      </c>
      <c r="K35" s="27">
        <v>16</v>
      </c>
      <c r="L35" s="27">
        <v>17.2</v>
      </c>
    </row>
    <row r="36" spans="1:12" ht="21" customHeight="1" x14ac:dyDescent="0.25">
      <c r="A36" s="44">
        <v>36</v>
      </c>
      <c r="B36" s="44">
        <v>10</v>
      </c>
      <c r="C36" s="45" t="s">
        <v>75</v>
      </c>
      <c r="D36" s="45" t="s">
        <v>19</v>
      </c>
      <c r="E36" s="45" t="s">
        <v>8</v>
      </c>
      <c r="F36" s="28">
        <f>AVERAGE(Táblázat39[[#This Row],[Hatos István]:[Remport Norbert]])</f>
        <v>16.32</v>
      </c>
      <c r="G36" s="45" t="str">
        <f>VLOOKUP(Táblázat39[[#This Row],[Pontszám]],minősítés,3,TRUE)</f>
        <v>Bronz</v>
      </c>
      <c r="H36" s="27">
        <v>15.6</v>
      </c>
      <c r="I36" s="27">
        <v>17</v>
      </c>
      <c r="J36" s="27">
        <v>16</v>
      </c>
      <c r="K36" s="27">
        <v>16</v>
      </c>
      <c r="L36" s="27">
        <v>17</v>
      </c>
    </row>
    <row r="37" spans="1:12" ht="21" customHeight="1" x14ac:dyDescent="0.25">
      <c r="A37" s="44">
        <v>41</v>
      </c>
      <c r="B37" s="44">
        <v>3</v>
      </c>
      <c r="C37" s="45" t="s">
        <v>70</v>
      </c>
      <c r="D37" s="45" t="s">
        <v>32</v>
      </c>
      <c r="E37" s="45" t="s">
        <v>8</v>
      </c>
      <c r="F37" s="28">
        <f>AVERAGE(Táblázat39[[#This Row],[Hatos István]:[Remport Norbert]])</f>
        <v>16.28</v>
      </c>
      <c r="G37" s="45" t="str">
        <f>VLOOKUP(Táblázat39[[#This Row],[Pontszám]],minősítés,3,TRUE)</f>
        <v>Bronz</v>
      </c>
      <c r="H37" s="27">
        <v>16</v>
      </c>
      <c r="I37" s="27">
        <v>17.600000000000001</v>
      </c>
      <c r="J37" s="27">
        <v>16</v>
      </c>
      <c r="K37" s="27">
        <v>16.3</v>
      </c>
      <c r="L37" s="27">
        <v>15.5</v>
      </c>
    </row>
    <row r="38" spans="1:12" ht="21" customHeight="1" x14ac:dyDescent="0.25">
      <c r="A38" s="44">
        <v>3</v>
      </c>
      <c r="B38" s="44">
        <v>11</v>
      </c>
      <c r="C38" s="45" t="s">
        <v>100</v>
      </c>
      <c r="D38" s="45" t="s">
        <v>80</v>
      </c>
      <c r="E38" s="45" t="s">
        <v>5</v>
      </c>
      <c r="F38" s="28">
        <f>AVERAGE(Táblázat39[[#This Row],[Hatos István]:[Remport Norbert]])</f>
        <v>16</v>
      </c>
      <c r="G38" s="45" t="str">
        <f>VLOOKUP(Táblázat39[[#This Row],[Pontszám]],minősítés,3,TRUE)</f>
        <v>Bronz</v>
      </c>
      <c r="H38" s="27">
        <v>15.5</v>
      </c>
      <c r="I38" s="27">
        <v>16.5</v>
      </c>
      <c r="J38" s="27">
        <v>16</v>
      </c>
      <c r="K38" s="27">
        <v>16</v>
      </c>
      <c r="L38" s="27">
        <v>16</v>
      </c>
    </row>
    <row r="39" spans="1:12" ht="21" customHeight="1" x14ac:dyDescent="0.25">
      <c r="A39" s="44">
        <v>6</v>
      </c>
      <c r="B39" s="44">
        <v>5</v>
      </c>
      <c r="C39" s="45" t="s">
        <v>82</v>
      </c>
      <c r="D39" s="45" t="s">
        <v>47</v>
      </c>
      <c r="E39" s="45" t="s">
        <v>48</v>
      </c>
      <c r="F39" s="28">
        <f>AVERAGE(Táblázat39[[#This Row],[Hatos István]:[Remport Norbert]])</f>
        <v>15.64</v>
      </c>
      <c r="G39" s="45" t="str">
        <f>VLOOKUP(Táblázat39[[#This Row],[Pontszám]],minősítés,3,TRUE)</f>
        <v>Bronz</v>
      </c>
      <c r="H39" s="27">
        <v>16.899999999999999</v>
      </c>
      <c r="I39" s="27">
        <v>15.6</v>
      </c>
      <c r="J39" s="27">
        <v>14</v>
      </c>
      <c r="K39" s="27">
        <v>16.100000000000001</v>
      </c>
      <c r="L39" s="27">
        <v>15.6</v>
      </c>
    </row>
    <row r="40" spans="1:12" ht="21" customHeight="1" x14ac:dyDescent="0.25">
      <c r="A40" s="44">
        <v>17</v>
      </c>
      <c r="B40" s="44">
        <v>1</v>
      </c>
      <c r="C40" s="45" t="s">
        <v>87</v>
      </c>
      <c r="D40" s="45" t="s">
        <v>57</v>
      </c>
      <c r="E40" s="45" t="s">
        <v>40</v>
      </c>
      <c r="F40" s="28">
        <f>AVERAGE(Táblázat39[[#This Row],[Hatos István]:[Remport Norbert]])</f>
        <v>15.3</v>
      </c>
      <c r="G40" s="45" t="str">
        <f>VLOOKUP(Táblázat39[[#This Row],[Pontszám]],minősítés,3,TRUE)</f>
        <v>Oklevél</v>
      </c>
      <c r="H40" s="27">
        <v>15.7</v>
      </c>
      <c r="I40" s="27">
        <v>16</v>
      </c>
      <c r="J40" s="27">
        <v>14</v>
      </c>
      <c r="K40" s="27">
        <v>14.8</v>
      </c>
      <c r="L40" s="27">
        <v>16</v>
      </c>
    </row>
    <row r="41" spans="1:12" ht="21" customHeight="1" x14ac:dyDescent="0.25">
      <c r="A41" s="44">
        <v>21</v>
      </c>
      <c r="B41" s="44">
        <v>18</v>
      </c>
      <c r="C41" s="45" t="s">
        <v>74</v>
      </c>
      <c r="D41" s="45" t="s">
        <v>58</v>
      </c>
      <c r="E41" s="45" t="s">
        <v>8</v>
      </c>
      <c r="F41" s="28">
        <f>AVERAGE(Táblázat39[[#This Row],[Hatos István]:[Remport Norbert]])</f>
        <v>15.065999999999999</v>
      </c>
      <c r="G41" s="45" t="str">
        <f>VLOOKUP(Táblázat39[[#This Row],[Pontszám]],minősítés,3,TRUE)</f>
        <v>Oklevél</v>
      </c>
      <c r="H41" s="27">
        <v>14.5</v>
      </c>
      <c r="I41" s="27">
        <v>15</v>
      </c>
      <c r="J41" s="27">
        <v>15.53</v>
      </c>
      <c r="K41" s="27">
        <v>15.3</v>
      </c>
      <c r="L41" s="27">
        <v>15</v>
      </c>
    </row>
    <row r="42" spans="1:12" ht="21" customHeight="1" x14ac:dyDescent="0.25">
      <c r="A42" s="44">
        <v>20</v>
      </c>
      <c r="B42" s="44">
        <v>19</v>
      </c>
      <c r="C42" s="45" t="s">
        <v>74</v>
      </c>
      <c r="D42" s="45" t="s">
        <v>93</v>
      </c>
      <c r="E42" s="45" t="s">
        <v>8</v>
      </c>
      <c r="F42" s="28">
        <f>AVERAGE(Táblázat39[[#This Row],[Hatos István]:[Remport Norbert]])</f>
        <v>15.065999999999999</v>
      </c>
      <c r="G42" s="45" t="str">
        <f>VLOOKUP(Táblázat39[[#This Row],[Pontszám]],minősítés,3,TRUE)</f>
        <v>Oklevél</v>
      </c>
      <c r="H42" s="27">
        <v>14.5</v>
      </c>
      <c r="I42" s="27">
        <v>15</v>
      </c>
      <c r="J42" s="27">
        <v>15.53</v>
      </c>
      <c r="K42" s="27">
        <v>15.3</v>
      </c>
      <c r="L42" s="27">
        <v>15</v>
      </c>
    </row>
    <row r="43" spans="1:12" ht="21" customHeight="1" x14ac:dyDescent="0.25">
      <c r="A43" s="44">
        <v>18</v>
      </c>
      <c r="B43" s="44">
        <v>9</v>
      </c>
      <c r="C43" s="45" t="s">
        <v>91</v>
      </c>
      <c r="D43" s="45" t="s">
        <v>92</v>
      </c>
      <c r="E43" s="45" t="s">
        <v>5</v>
      </c>
      <c r="F43" s="28">
        <f>AVERAGE(Táblázat39[[#This Row],[Hatos István]:[Remport Norbert]])</f>
        <v>15.059999999999999</v>
      </c>
      <c r="G43" s="45" t="str">
        <f>VLOOKUP(Táblázat39[[#This Row],[Pontszám]],minősítés,3,TRUE)</f>
        <v>Oklevél</v>
      </c>
      <c r="H43" s="27">
        <v>13.5</v>
      </c>
      <c r="I43" s="27">
        <v>15</v>
      </c>
      <c r="J43" s="27">
        <v>14.5</v>
      </c>
      <c r="K43" s="27">
        <v>16.3</v>
      </c>
      <c r="L43" s="27">
        <v>16</v>
      </c>
    </row>
    <row r="44" spans="1:12" ht="21" customHeight="1" x14ac:dyDescent="0.25">
      <c r="A44" s="44">
        <v>27</v>
      </c>
      <c r="B44" s="44">
        <v>2</v>
      </c>
      <c r="C44" s="45" t="s">
        <v>70</v>
      </c>
      <c r="D44" s="45" t="s">
        <v>4</v>
      </c>
      <c r="E44" s="45" t="s">
        <v>5</v>
      </c>
      <c r="F44" s="28">
        <f>AVERAGE(Táblázat39[[#This Row],[Hatos István]:[Remport Norbert]])</f>
        <v>14.760000000000002</v>
      </c>
      <c r="G44" s="45" t="str">
        <f>VLOOKUP(Táblázat39[[#This Row],[Pontszám]],minősítés,3,TRUE)</f>
        <v>Oklevél</v>
      </c>
      <c r="H44" s="27">
        <v>17.2</v>
      </c>
      <c r="I44" s="27">
        <v>15.5</v>
      </c>
      <c r="J44" s="27">
        <v>11</v>
      </c>
      <c r="K44" s="27">
        <v>15.1</v>
      </c>
      <c r="L44" s="27">
        <v>15</v>
      </c>
    </row>
    <row r="45" spans="1:12" ht="21" customHeight="1" x14ac:dyDescent="0.25">
      <c r="A45" s="44">
        <v>13</v>
      </c>
      <c r="B45" s="44">
        <v>26</v>
      </c>
      <c r="C45" s="45" t="s">
        <v>67</v>
      </c>
      <c r="D45" s="45" t="s">
        <v>52</v>
      </c>
      <c r="E45" s="45" t="s">
        <v>5</v>
      </c>
      <c r="F45" s="28">
        <f>AVERAGE(Táblázat39[[#This Row],[Hatos István]:[Remport Norbert]])</f>
        <v>12.940000000000001</v>
      </c>
      <c r="G45" s="45" t="s">
        <v>109</v>
      </c>
      <c r="H45" s="27">
        <v>15.5</v>
      </c>
      <c r="I45" s="27">
        <v>15</v>
      </c>
      <c r="J45" s="64">
        <v>11</v>
      </c>
      <c r="K45" s="27">
        <v>8.1999999999999993</v>
      </c>
      <c r="L45" s="27">
        <v>15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45"/>
  <sheetViews>
    <sheetView topLeftCell="B22" zoomScale="80" zoomScaleNormal="80" workbookViewId="0">
      <selection activeCell="G27" sqref="G27"/>
    </sheetView>
  </sheetViews>
  <sheetFormatPr defaultRowHeight="15" x14ac:dyDescent="0.25"/>
  <cols>
    <col min="1" max="2" width="12" style="46" customWidth="1"/>
    <col min="3" max="3" width="47.42578125" style="46" bestFit="1" customWidth="1"/>
    <col min="4" max="4" width="30.140625" style="46" bestFit="1" customWidth="1"/>
    <col min="5" max="5" width="20.85546875" style="46" customWidth="1"/>
    <col min="6" max="6" width="14.140625" style="46" bestFit="1" customWidth="1"/>
    <col min="7" max="7" width="13.5703125" style="46" bestFit="1" customWidth="1"/>
    <col min="8" max="9" width="9.140625" style="46"/>
    <col min="10" max="10" width="10" style="46" customWidth="1"/>
    <col min="11" max="16384" width="9.140625" style="46"/>
  </cols>
  <sheetData>
    <row r="1" spans="1:13" s="30" customFormat="1" ht="42.75" customHeight="1" x14ac:dyDescent="0.25">
      <c r="A1" s="31" t="s">
        <v>63</v>
      </c>
      <c r="B1" s="32" t="s">
        <v>64</v>
      </c>
      <c r="C1" s="32" t="s">
        <v>61</v>
      </c>
      <c r="D1" s="32" t="s">
        <v>38</v>
      </c>
      <c r="E1" s="33" t="s">
        <v>0</v>
      </c>
      <c r="F1" s="34" t="s">
        <v>107</v>
      </c>
      <c r="G1" s="34" t="s">
        <v>108</v>
      </c>
      <c r="H1" s="34" t="s">
        <v>12</v>
      </c>
      <c r="I1" s="34" t="s">
        <v>92</v>
      </c>
      <c r="J1" s="34" t="s">
        <v>84</v>
      </c>
      <c r="K1" s="34" t="s">
        <v>44</v>
      </c>
      <c r="L1" s="34" t="s">
        <v>52</v>
      </c>
      <c r="M1" s="34" t="s">
        <v>29</v>
      </c>
    </row>
    <row r="2" spans="1:13" ht="21" customHeight="1" x14ac:dyDescent="0.25">
      <c r="A2" s="44">
        <v>17</v>
      </c>
      <c r="B2" s="44">
        <v>1</v>
      </c>
      <c r="C2" s="45" t="s">
        <v>87</v>
      </c>
      <c r="D2" s="45" t="s">
        <v>57</v>
      </c>
      <c r="E2" s="45" t="s">
        <v>40</v>
      </c>
      <c r="F2" s="28">
        <f>AVERAGE(Táblázat3910[[#This Row],[Albert Csaba]:[Varga István]])</f>
        <v>17.033333333333335</v>
      </c>
      <c r="G2" s="45" t="str">
        <f>VLOOKUP(Táblázat3910[[#This Row],[Pontszám]],minősítés,3,TRUE)</f>
        <v>Ezüst</v>
      </c>
      <c r="H2" s="27">
        <v>17</v>
      </c>
      <c r="I2" s="27">
        <v>17.8</v>
      </c>
      <c r="J2" s="27">
        <v>16</v>
      </c>
      <c r="K2" s="27">
        <v>17.2</v>
      </c>
      <c r="L2" s="27">
        <v>17.2</v>
      </c>
      <c r="M2" s="27">
        <v>17</v>
      </c>
    </row>
    <row r="3" spans="1:13" ht="21" customHeight="1" x14ac:dyDescent="0.25">
      <c r="A3" s="44">
        <v>27</v>
      </c>
      <c r="B3" s="44">
        <v>2</v>
      </c>
      <c r="C3" s="45" t="s">
        <v>70</v>
      </c>
      <c r="D3" s="45" t="s">
        <v>4</v>
      </c>
      <c r="E3" s="45" t="s">
        <v>5</v>
      </c>
      <c r="F3" s="28">
        <f>AVERAGE(Táblázat3910[[#This Row],[Albert Csaba]:[Varga István]])</f>
        <v>16.5</v>
      </c>
      <c r="G3" s="45" t="str">
        <f>VLOOKUP(Táblázat3910[[#This Row],[Pontszám]],minősítés,3,TRUE)</f>
        <v>Bronz</v>
      </c>
      <c r="H3" s="27">
        <v>17</v>
      </c>
      <c r="I3" s="27">
        <v>18</v>
      </c>
      <c r="J3" s="27">
        <v>15</v>
      </c>
      <c r="K3" s="27">
        <v>15</v>
      </c>
      <c r="L3" s="27">
        <v>18.3</v>
      </c>
      <c r="M3" s="27">
        <v>15.7</v>
      </c>
    </row>
    <row r="4" spans="1:13" ht="21" customHeight="1" x14ac:dyDescent="0.25">
      <c r="A4" s="44">
        <v>41</v>
      </c>
      <c r="B4" s="44">
        <v>3</v>
      </c>
      <c r="C4" s="45" t="s">
        <v>70</v>
      </c>
      <c r="D4" s="45" t="s">
        <v>32</v>
      </c>
      <c r="E4" s="45" t="s">
        <v>8</v>
      </c>
      <c r="F4" s="28">
        <f>AVERAGE(Táblázat3910[[#This Row],[Albert Csaba]:[Varga István]])</f>
        <v>16.583333333333332</v>
      </c>
      <c r="G4" s="45" t="str">
        <f>VLOOKUP(Táblázat3910[[#This Row],[Pontszám]],minősítés,3,TRUE)</f>
        <v>Bronz</v>
      </c>
      <c r="H4" s="27">
        <v>17.8</v>
      </c>
      <c r="I4" s="27">
        <v>18</v>
      </c>
      <c r="J4" s="27">
        <v>13</v>
      </c>
      <c r="K4" s="27">
        <v>16.2</v>
      </c>
      <c r="L4" s="27">
        <v>17.2</v>
      </c>
      <c r="M4" s="27">
        <v>17.3</v>
      </c>
    </row>
    <row r="5" spans="1:13" ht="21" customHeight="1" x14ac:dyDescent="0.25">
      <c r="A5" s="44">
        <v>5</v>
      </c>
      <c r="B5" s="44">
        <v>4</v>
      </c>
      <c r="C5" s="45" t="s">
        <v>82</v>
      </c>
      <c r="D5" s="45" t="s">
        <v>83</v>
      </c>
      <c r="E5" s="45" t="s">
        <v>8</v>
      </c>
      <c r="F5" s="28">
        <f>AVERAGE(Táblázat3910[[#This Row],[Albert Csaba]:[Varga István]])</f>
        <v>16.883333333333333</v>
      </c>
      <c r="G5" s="45" t="str">
        <f>VLOOKUP(Táblázat3910[[#This Row],[Pontszám]],minősítés,3,TRUE)</f>
        <v>Bronz</v>
      </c>
      <c r="H5" s="27">
        <v>17.5</v>
      </c>
      <c r="I5" s="27">
        <v>18</v>
      </c>
      <c r="J5" s="27">
        <v>14</v>
      </c>
      <c r="K5" s="27">
        <v>16.5</v>
      </c>
      <c r="L5" s="27">
        <v>18.100000000000001</v>
      </c>
      <c r="M5" s="27">
        <v>17.2</v>
      </c>
    </row>
    <row r="6" spans="1:13" ht="21" customHeight="1" x14ac:dyDescent="0.25">
      <c r="A6" s="44">
        <v>6</v>
      </c>
      <c r="B6" s="44">
        <v>5</v>
      </c>
      <c r="C6" s="45" t="s">
        <v>82</v>
      </c>
      <c r="D6" s="45" t="s">
        <v>47</v>
      </c>
      <c r="E6" s="45" t="s">
        <v>48</v>
      </c>
      <c r="F6" s="28">
        <f>AVERAGE(Táblázat3910[[#This Row],[Albert Csaba]:[Varga István]])</f>
        <v>16.416666666666668</v>
      </c>
      <c r="G6" s="45" t="str">
        <f>VLOOKUP(Táblázat3910[[#This Row],[Pontszám]],minősítés,3,TRUE)</f>
        <v>Bronz</v>
      </c>
      <c r="H6" s="27">
        <v>16.5</v>
      </c>
      <c r="I6" s="27">
        <v>17.5</v>
      </c>
      <c r="J6" s="27">
        <v>13</v>
      </c>
      <c r="K6" s="27">
        <v>16.7</v>
      </c>
      <c r="L6" s="27">
        <v>17.5</v>
      </c>
      <c r="M6" s="27">
        <v>17.3</v>
      </c>
    </row>
    <row r="7" spans="1:13" ht="21" customHeight="1" x14ac:dyDescent="0.25">
      <c r="A7" s="44">
        <v>11</v>
      </c>
      <c r="B7" s="44">
        <v>6</v>
      </c>
      <c r="C7" s="45" t="s">
        <v>87</v>
      </c>
      <c r="D7" s="45" t="s">
        <v>88</v>
      </c>
      <c r="E7" s="45" t="s">
        <v>8</v>
      </c>
      <c r="F7" s="28">
        <f>AVERAGE(Táblázat3910[[#This Row],[Albert Csaba]:[Varga István]])</f>
        <v>16.824999999999999</v>
      </c>
      <c r="G7" s="45" t="str">
        <f>VLOOKUP(Táblázat3910[[#This Row],[Pontszám]],minősítés,3,TRUE)</f>
        <v>Bronz</v>
      </c>
      <c r="H7" s="27">
        <v>16</v>
      </c>
      <c r="I7" s="27">
        <v>16.8</v>
      </c>
      <c r="J7" s="27">
        <v>16.5</v>
      </c>
      <c r="K7" s="27">
        <v>17.3</v>
      </c>
      <c r="L7" s="27">
        <v>17.55</v>
      </c>
      <c r="M7" s="27">
        <v>16.8</v>
      </c>
    </row>
    <row r="8" spans="1:13" ht="21" customHeight="1" x14ac:dyDescent="0.25">
      <c r="A8" s="44">
        <v>38</v>
      </c>
      <c r="B8" s="44">
        <v>7</v>
      </c>
      <c r="C8" s="45" t="s">
        <v>102</v>
      </c>
      <c r="D8" s="45" t="s">
        <v>27</v>
      </c>
      <c r="E8" s="45" t="s">
        <v>8</v>
      </c>
      <c r="F8" s="28">
        <f>AVERAGE(Táblázat3910[[#This Row],[Albert Csaba]:[Varga István]])</f>
        <v>18.316666666666666</v>
      </c>
      <c r="G8" s="45" t="str">
        <f>VLOOKUP(Táblázat3910[[#This Row],[Pontszám]],minősítés,3,TRUE)</f>
        <v>Ezüst</v>
      </c>
      <c r="H8" s="27">
        <v>18.600000000000001</v>
      </c>
      <c r="I8" s="27">
        <v>19.5</v>
      </c>
      <c r="J8" s="27">
        <v>19</v>
      </c>
      <c r="K8" s="27">
        <v>17.7</v>
      </c>
      <c r="L8" s="27">
        <v>17.100000000000001</v>
      </c>
      <c r="M8" s="27">
        <v>18</v>
      </c>
    </row>
    <row r="9" spans="1:13" ht="21" customHeight="1" x14ac:dyDescent="0.25">
      <c r="A9" s="44">
        <v>43</v>
      </c>
      <c r="B9" s="44">
        <v>8</v>
      </c>
      <c r="C9" s="45" t="s">
        <v>101</v>
      </c>
      <c r="D9" s="45" t="s">
        <v>76</v>
      </c>
      <c r="E9" s="45" t="s">
        <v>8</v>
      </c>
      <c r="F9" s="28">
        <f>AVERAGE(Táblázat3910[[#This Row],[Albert Csaba]:[Varga István]])</f>
        <v>17.566666666666666</v>
      </c>
      <c r="G9" s="45" t="str">
        <f>VLOOKUP(Táblázat3910[[#This Row],[Pontszám]],minősítés,3,TRUE)</f>
        <v>Ezüst</v>
      </c>
      <c r="H9" s="27">
        <v>18.399999999999999</v>
      </c>
      <c r="I9" s="27">
        <v>18</v>
      </c>
      <c r="J9" s="27">
        <v>16</v>
      </c>
      <c r="K9" s="27">
        <v>17.5</v>
      </c>
      <c r="L9" s="27">
        <v>17</v>
      </c>
      <c r="M9" s="27">
        <v>18.5</v>
      </c>
    </row>
    <row r="10" spans="1:13" ht="21" customHeight="1" x14ac:dyDescent="0.25">
      <c r="A10" s="44">
        <v>18</v>
      </c>
      <c r="B10" s="44">
        <v>9</v>
      </c>
      <c r="C10" s="45" t="s">
        <v>91</v>
      </c>
      <c r="D10" s="45" t="s">
        <v>92</v>
      </c>
      <c r="E10" s="45" t="s">
        <v>5</v>
      </c>
      <c r="F10" s="28">
        <f>AVERAGE(Táblázat3910[[#This Row],[Albert Csaba]:[Varga István]])</f>
        <v>18.399999999999999</v>
      </c>
      <c r="G10" s="45" t="str">
        <f>VLOOKUP(Táblázat3910[[#This Row],[Pontszám]],minősítés,3,TRUE)</f>
        <v>Ezüst</v>
      </c>
      <c r="H10" s="27">
        <v>18.3</v>
      </c>
      <c r="I10" s="27">
        <v>19.5</v>
      </c>
      <c r="J10" s="27">
        <v>18</v>
      </c>
      <c r="K10" s="27">
        <v>19</v>
      </c>
      <c r="L10" s="27">
        <v>17.3</v>
      </c>
      <c r="M10" s="27">
        <v>18.3</v>
      </c>
    </row>
    <row r="11" spans="1:13" ht="21" customHeight="1" x14ac:dyDescent="0.25">
      <c r="A11" s="44">
        <v>36</v>
      </c>
      <c r="B11" s="44">
        <v>10</v>
      </c>
      <c r="C11" s="45" t="s">
        <v>75</v>
      </c>
      <c r="D11" s="45" t="s">
        <v>19</v>
      </c>
      <c r="E11" s="45" t="s">
        <v>8</v>
      </c>
      <c r="F11" s="28">
        <f>AVERAGE(Táblázat3910[[#This Row],[Albert Csaba]:[Varga István]])</f>
        <v>17.75</v>
      </c>
      <c r="G11" s="45" t="str">
        <f>VLOOKUP(Táblázat3910[[#This Row],[Pontszám]],minősítés,3,TRUE)</f>
        <v>Ezüst</v>
      </c>
      <c r="H11" s="27">
        <v>18.2</v>
      </c>
      <c r="I11" s="27">
        <v>19</v>
      </c>
      <c r="J11" s="27">
        <v>17.5</v>
      </c>
      <c r="K11" s="27">
        <v>16</v>
      </c>
      <c r="L11" s="27">
        <v>17.8</v>
      </c>
      <c r="M11" s="27">
        <v>18</v>
      </c>
    </row>
    <row r="12" spans="1:13" ht="21" customHeight="1" x14ac:dyDescent="0.25">
      <c r="A12" s="44">
        <v>3</v>
      </c>
      <c r="B12" s="44">
        <v>11</v>
      </c>
      <c r="C12" s="45" t="s">
        <v>100</v>
      </c>
      <c r="D12" s="45" t="s">
        <v>80</v>
      </c>
      <c r="E12" s="45" t="s">
        <v>5</v>
      </c>
      <c r="F12" s="28">
        <f>AVERAGE(Táblázat3910[[#This Row],[Albert Csaba]:[Varga István]])</f>
        <v>17.566666666666666</v>
      </c>
      <c r="G12" s="45" t="str">
        <f>VLOOKUP(Táblázat3910[[#This Row],[Pontszám]],minősítés,3,TRUE)</f>
        <v>Ezüst</v>
      </c>
      <c r="H12" s="27">
        <v>18.100000000000001</v>
      </c>
      <c r="I12" s="27">
        <v>18.2</v>
      </c>
      <c r="J12" s="27">
        <v>16</v>
      </c>
      <c r="K12" s="27">
        <v>18</v>
      </c>
      <c r="L12" s="27">
        <v>16.7</v>
      </c>
      <c r="M12" s="27">
        <v>18.399999999999999</v>
      </c>
    </row>
    <row r="13" spans="1:13" ht="21" customHeight="1" x14ac:dyDescent="0.25">
      <c r="A13" s="44" t="s">
        <v>105</v>
      </c>
      <c r="B13" s="44" t="s">
        <v>113</v>
      </c>
      <c r="C13" s="45" t="s">
        <v>90</v>
      </c>
      <c r="D13" s="45" t="s">
        <v>55</v>
      </c>
      <c r="E13" s="45" t="s">
        <v>40</v>
      </c>
      <c r="F13" s="28">
        <f>AVERAGE(Táblázat3910[[#This Row],[Albert Csaba]:[Varga István]])</f>
        <v>17.466666666666669</v>
      </c>
      <c r="G13" s="45" t="str">
        <f>VLOOKUP(Táblázat3910[[#This Row],[Pontszám]],minősítés,3,TRUE)</f>
        <v>Ezüst</v>
      </c>
      <c r="H13" s="27">
        <v>18.399999999999999</v>
      </c>
      <c r="I13" s="27">
        <v>18.600000000000001</v>
      </c>
      <c r="J13" s="27">
        <v>16</v>
      </c>
      <c r="K13" s="27">
        <v>15.5</v>
      </c>
      <c r="L13" s="27">
        <v>18.2</v>
      </c>
      <c r="M13" s="27">
        <v>18.100000000000001</v>
      </c>
    </row>
    <row r="14" spans="1:13" ht="21" customHeight="1" x14ac:dyDescent="0.25">
      <c r="A14" s="44">
        <v>37</v>
      </c>
      <c r="B14" s="44">
        <v>13</v>
      </c>
      <c r="C14" s="45" t="s">
        <v>75</v>
      </c>
      <c r="D14" s="45" t="s">
        <v>21</v>
      </c>
      <c r="E14" s="45" t="s">
        <v>8</v>
      </c>
      <c r="F14" s="28">
        <f>AVERAGE(Táblázat3910[[#This Row],[Albert Csaba]:[Varga István]])</f>
        <v>18.434999999999999</v>
      </c>
      <c r="G14" s="45" t="str">
        <f>VLOOKUP(Táblázat3910[[#This Row],[Pontszám]],minősítés,3,TRUE)</f>
        <v>Ezüst</v>
      </c>
      <c r="H14" s="27">
        <v>18.600000000000001</v>
      </c>
      <c r="I14" s="27">
        <v>18.5</v>
      </c>
      <c r="J14" s="27">
        <v>18.5</v>
      </c>
      <c r="K14" s="27">
        <v>18</v>
      </c>
      <c r="L14" s="27">
        <v>18.510000000000002</v>
      </c>
      <c r="M14" s="27">
        <v>18.5</v>
      </c>
    </row>
    <row r="15" spans="1:13" ht="21" customHeight="1" x14ac:dyDescent="0.25">
      <c r="A15" s="44">
        <v>23</v>
      </c>
      <c r="B15" s="44">
        <v>14</v>
      </c>
      <c r="C15" s="45" t="s">
        <v>94</v>
      </c>
      <c r="D15" s="45" t="s">
        <v>59</v>
      </c>
      <c r="E15" s="45" t="s">
        <v>48</v>
      </c>
      <c r="F15" s="28">
        <f>AVERAGE(Táblázat3910[[#This Row],[Albert Csaba]:[Varga István]])</f>
        <v>18.083333333333332</v>
      </c>
      <c r="G15" s="45" t="str">
        <f>VLOOKUP(Táblázat3910[[#This Row],[Pontszám]],minősítés,3,TRUE)</f>
        <v>Ezüst</v>
      </c>
      <c r="H15" s="27">
        <v>18.5</v>
      </c>
      <c r="I15" s="27">
        <v>18.3</v>
      </c>
      <c r="J15" s="27">
        <v>18</v>
      </c>
      <c r="K15" s="27">
        <v>17.5</v>
      </c>
      <c r="L15" s="27">
        <v>18.3</v>
      </c>
      <c r="M15" s="27">
        <v>17.899999999999999</v>
      </c>
    </row>
    <row r="16" spans="1:13" ht="21" customHeight="1" x14ac:dyDescent="0.25">
      <c r="A16" s="44">
        <v>30</v>
      </c>
      <c r="B16" s="44">
        <v>15</v>
      </c>
      <c r="C16" s="45" t="s">
        <v>103</v>
      </c>
      <c r="D16" s="45" t="s">
        <v>7</v>
      </c>
      <c r="E16" s="45" t="s">
        <v>8</v>
      </c>
      <c r="F16" s="28">
        <f>AVERAGE(Táblázat3910[[#This Row],[Albert Csaba]:[Varga István]])</f>
        <v>18.433333333333334</v>
      </c>
      <c r="G16" s="45" t="str">
        <f>VLOOKUP(Táblázat3910[[#This Row],[Pontszám]],minősítés,3,TRUE)</f>
        <v>Ezüst</v>
      </c>
      <c r="H16" s="27">
        <v>18.600000000000001</v>
      </c>
      <c r="I16" s="27">
        <v>18.600000000000001</v>
      </c>
      <c r="J16" s="27">
        <v>19</v>
      </c>
      <c r="K16" s="27">
        <v>18.2</v>
      </c>
      <c r="L16" s="27">
        <v>18.399999999999999</v>
      </c>
      <c r="M16" s="27">
        <v>17.8</v>
      </c>
    </row>
    <row r="17" spans="1:13" ht="21" customHeight="1" x14ac:dyDescent="0.25">
      <c r="A17" s="44">
        <v>32</v>
      </c>
      <c r="B17" s="44">
        <v>16</v>
      </c>
      <c r="C17" s="45" t="s">
        <v>72</v>
      </c>
      <c r="D17" s="45" t="s">
        <v>12</v>
      </c>
      <c r="E17" s="45" t="s">
        <v>8</v>
      </c>
      <c r="F17" s="28">
        <f>AVERAGE(Táblázat3910[[#This Row],[Albert Csaba]:[Varga István]])</f>
        <v>18.401666666666667</v>
      </c>
      <c r="G17" s="45" t="str">
        <f>VLOOKUP(Táblázat3910[[#This Row],[Pontszám]],minősítés,3,TRUE)</f>
        <v>Ezüst</v>
      </c>
      <c r="H17" s="27">
        <v>18.600000000000001</v>
      </c>
      <c r="I17" s="27">
        <v>18.100000000000001</v>
      </c>
      <c r="J17" s="27">
        <v>18.5</v>
      </c>
      <c r="K17" s="27">
        <v>18.7</v>
      </c>
      <c r="L17" s="27">
        <v>17.809999999999999</v>
      </c>
      <c r="M17" s="27">
        <v>18.7</v>
      </c>
    </row>
    <row r="18" spans="1:13" ht="21" customHeight="1" x14ac:dyDescent="0.25">
      <c r="A18" s="44">
        <v>28</v>
      </c>
      <c r="B18" s="44">
        <v>17</v>
      </c>
      <c r="C18" s="45" t="s">
        <v>71</v>
      </c>
      <c r="D18" s="45" t="s">
        <v>7</v>
      </c>
      <c r="E18" s="45" t="s">
        <v>8</v>
      </c>
      <c r="F18" s="28">
        <f>AVERAGE(Táblázat3910[[#This Row],[Albert Csaba]:[Varga István]])</f>
        <v>18.681666666666668</v>
      </c>
      <c r="G18" s="45" t="str">
        <f>VLOOKUP(Táblázat3910[[#This Row],[Pontszám]],minősítés,3,TRUE)</f>
        <v>Arany</v>
      </c>
      <c r="H18" s="27">
        <v>18.600000000000001</v>
      </c>
      <c r="I18" s="27">
        <v>18.899999999999999</v>
      </c>
      <c r="J18" s="27">
        <v>19.5</v>
      </c>
      <c r="K18" s="27">
        <v>18</v>
      </c>
      <c r="L18" s="27">
        <v>18.489999999999998</v>
      </c>
      <c r="M18" s="27">
        <v>18.600000000000001</v>
      </c>
    </row>
    <row r="19" spans="1:13" ht="21" customHeight="1" x14ac:dyDescent="0.25">
      <c r="A19" s="44">
        <v>21</v>
      </c>
      <c r="B19" s="44">
        <v>18</v>
      </c>
      <c r="C19" s="45" t="s">
        <v>74</v>
      </c>
      <c r="D19" s="45" t="s">
        <v>58</v>
      </c>
      <c r="E19" s="45" t="s">
        <v>8</v>
      </c>
      <c r="F19" s="28">
        <f>AVERAGE(Táblázat3910[[#This Row],[Albert Csaba]:[Varga István]])</f>
        <v>17.133333333333336</v>
      </c>
      <c r="G19" s="45" t="str">
        <f>VLOOKUP(Táblázat3910[[#This Row],[Pontszám]],minősítés,3,TRUE)</f>
        <v>Ezüst</v>
      </c>
      <c r="H19" s="27">
        <v>16.5</v>
      </c>
      <c r="I19" s="27">
        <v>15.2</v>
      </c>
      <c r="J19" s="27">
        <v>18</v>
      </c>
      <c r="K19" s="27">
        <v>17.5</v>
      </c>
      <c r="L19" s="27">
        <v>18.100000000000001</v>
      </c>
      <c r="M19" s="27">
        <v>17.5</v>
      </c>
    </row>
    <row r="20" spans="1:13" ht="21" customHeight="1" x14ac:dyDescent="0.25">
      <c r="A20" s="44">
        <v>20</v>
      </c>
      <c r="B20" s="44">
        <v>19</v>
      </c>
      <c r="C20" s="45" t="s">
        <v>74</v>
      </c>
      <c r="D20" s="45" t="s">
        <v>93</v>
      </c>
      <c r="E20" s="45" t="s">
        <v>8</v>
      </c>
      <c r="F20" s="28">
        <f>AVERAGE(Táblázat3910[[#This Row],[Albert Csaba]:[Varga István]])</f>
        <v>17.766666666666666</v>
      </c>
      <c r="G20" s="45" t="str">
        <f>VLOOKUP(Táblázat3910[[#This Row],[Pontszám]],minősítés,3,TRUE)</f>
        <v>Ezüst</v>
      </c>
      <c r="H20" s="27">
        <v>18</v>
      </c>
      <c r="I20" s="27">
        <v>15.8</v>
      </c>
      <c r="J20" s="27">
        <v>18.5</v>
      </c>
      <c r="K20" s="27">
        <v>18</v>
      </c>
      <c r="L20" s="27">
        <v>18.399999999999999</v>
      </c>
      <c r="M20" s="27">
        <v>17.899999999999999</v>
      </c>
    </row>
    <row r="21" spans="1:13" ht="21" customHeight="1" x14ac:dyDescent="0.25">
      <c r="A21" s="44">
        <v>35</v>
      </c>
      <c r="B21" s="44">
        <v>20</v>
      </c>
      <c r="C21" s="45" t="s">
        <v>74</v>
      </c>
      <c r="D21" s="45" t="s">
        <v>17</v>
      </c>
      <c r="E21" s="45" t="s">
        <v>8</v>
      </c>
      <c r="F21" s="28">
        <f>AVERAGE(Táblázat3910[[#This Row],[Albert Csaba]:[Varga István]])</f>
        <v>18.533333333333335</v>
      </c>
      <c r="G21" s="45" t="str">
        <f>VLOOKUP(Táblázat3910[[#This Row],[Pontszám]],minősítés,3,TRUE)</f>
        <v>Arany</v>
      </c>
      <c r="H21" s="27">
        <v>18.600000000000001</v>
      </c>
      <c r="I21" s="27">
        <v>18.600000000000001</v>
      </c>
      <c r="J21" s="27">
        <v>18.5</v>
      </c>
      <c r="K21" s="27">
        <v>19</v>
      </c>
      <c r="L21" s="27">
        <v>18.5</v>
      </c>
      <c r="M21" s="27">
        <v>18</v>
      </c>
    </row>
    <row r="22" spans="1:13" ht="21" customHeight="1" x14ac:dyDescent="0.25">
      <c r="A22" s="44">
        <v>4</v>
      </c>
      <c r="B22" s="44">
        <v>21</v>
      </c>
      <c r="C22" s="45" t="s">
        <v>74</v>
      </c>
      <c r="D22" s="45" t="s">
        <v>81</v>
      </c>
      <c r="E22" s="45" t="s">
        <v>5</v>
      </c>
      <c r="F22" s="28">
        <f>AVERAGE(Táblázat3910[[#This Row],[Albert Csaba]:[Varga István]])</f>
        <v>18.400000000000002</v>
      </c>
      <c r="G22" s="45" t="str">
        <f>VLOOKUP(Táblázat3910[[#This Row],[Pontszám]],minősítés,3,TRUE)</f>
        <v>Ezüst</v>
      </c>
      <c r="H22" s="27">
        <v>18.7</v>
      </c>
      <c r="I22" s="27">
        <v>18.5</v>
      </c>
      <c r="J22" s="27">
        <v>19</v>
      </c>
      <c r="K22" s="27">
        <v>18</v>
      </c>
      <c r="L22" s="27">
        <v>17</v>
      </c>
      <c r="M22" s="27">
        <v>19.2</v>
      </c>
    </row>
    <row r="23" spans="1:13" ht="21" customHeight="1" x14ac:dyDescent="0.25">
      <c r="A23" s="44">
        <v>39</v>
      </c>
      <c r="B23" s="44">
        <v>22</v>
      </c>
      <c r="C23" s="45" t="s">
        <v>74</v>
      </c>
      <c r="D23" s="45" t="s">
        <v>29</v>
      </c>
      <c r="E23" s="45" t="s">
        <v>8</v>
      </c>
      <c r="F23" s="28">
        <f>AVERAGE(Táblázat3910[[#This Row],[Albert Csaba]:[Varga István]])</f>
        <v>18.483333333333334</v>
      </c>
      <c r="G23" s="45" t="str">
        <f>VLOOKUP(Táblázat3910[[#This Row],[Pontszám]],minősítés,3,TRUE)</f>
        <v>Ezüst</v>
      </c>
      <c r="H23" s="27">
        <v>18.600000000000001</v>
      </c>
      <c r="I23" s="27">
        <v>18.7</v>
      </c>
      <c r="J23" s="27">
        <v>18</v>
      </c>
      <c r="K23" s="27">
        <v>18.2</v>
      </c>
      <c r="L23" s="27">
        <v>18.2</v>
      </c>
      <c r="M23" s="27">
        <v>19.2</v>
      </c>
    </row>
    <row r="24" spans="1:13" ht="21" customHeight="1" x14ac:dyDescent="0.25">
      <c r="A24" s="44">
        <v>33</v>
      </c>
      <c r="B24" s="44">
        <v>23</v>
      </c>
      <c r="C24" s="45" t="s">
        <v>73</v>
      </c>
      <c r="D24" s="45" t="s">
        <v>12</v>
      </c>
      <c r="E24" s="45" t="s">
        <v>8</v>
      </c>
      <c r="F24" s="28">
        <f>AVERAGE(Táblázat3910[[#This Row],[Albert Csaba]:[Varga István]])</f>
        <v>18.916666666666668</v>
      </c>
      <c r="G24" s="45" t="str">
        <f>VLOOKUP(Táblázat3910[[#This Row],[Pontszám]],minősítés,3,TRUE)</f>
        <v>Arany</v>
      </c>
      <c r="H24" s="27">
        <v>18.600000000000001</v>
      </c>
      <c r="I24" s="27">
        <v>19.5</v>
      </c>
      <c r="J24" s="27">
        <v>18</v>
      </c>
      <c r="K24" s="27">
        <v>19.399999999999999</v>
      </c>
      <c r="L24" s="27">
        <v>18.8</v>
      </c>
      <c r="M24" s="27">
        <v>19.2</v>
      </c>
    </row>
    <row r="25" spans="1:13" ht="21" customHeight="1" x14ac:dyDescent="0.25">
      <c r="A25" s="44">
        <v>9</v>
      </c>
      <c r="B25" s="44">
        <v>24</v>
      </c>
      <c r="C25" s="45" t="s">
        <v>86</v>
      </c>
      <c r="D25" s="45" t="s">
        <v>50</v>
      </c>
      <c r="E25" s="45" t="s">
        <v>8</v>
      </c>
      <c r="F25" s="28">
        <f>AVERAGE(Táblázat3910[[#This Row],[Albert Csaba]:[Varga István]])</f>
        <v>18.533333333333331</v>
      </c>
      <c r="G25" s="45" t="str">
        <f>VLOOKUP(Táblázat3910[[#This Row],[Pontszám]],minősítés,3,TRUE)</f>
        <v>Arany</v>
      </c>
      <c r="H25" s="27">
        <v>18.5</v>
      </c>
      <c r="I25" s="27">
        <v>19.100000000000001</v>
      </c>
      <c r="J25" s="27">
        <v>19.5</v>
      </c>
      <c r="K25" s="27">
        <v>17.5</v>
      </c>
      <c r="L25" s="27">
        <v>17.5</v>
      </c>
      <c r="M25" s="27">
        <v>19.100000000000001</v>
      </c>
    </row>
    <row r="26" spans="1:13" ht="21" customHeight="1" x14ac:dyDescent="0.25">
      <c r="A26" s="44">
        <v>7</v>
      </c>
      <c r="B26" s="44">
        <v>25</v>
      </c>
      <c r="C26" s="45" t="s">
        <v>67</v>
      </c>
      <c r="D26" s="45" t="s">
        <v>84</v>
      </c>
      <c r="E26" s="45" t="s">
        <v>48</v>
      </c>
      <c r="F26" s="28">
        <f>AVERAGE(Táblázat3910[[#This Row],[Albert Csaba]:[Varga István]])</f>
        <v>18.500000000000004</v>
      </c>
      <c r="G26" s="45" t="str">
        <f>VLOOKUP(Táblázat3910[[#This Row],[Pontszám]],minősítés,3,TRUE)</f>
        <v>Ezüst</v>
      </c>
      <c r="H26" s="27">
        <v>18.2</v>
      </c>
      <c r="I26" s="27">
        <v>18</v>
      </c>
      <c r="J26" s="27">
        <v>19.5</v>
      </c>
      <c r="K26" s="27">
        <v>18</v>
      </c>
      <c r="L26" s="27">
        <v>18.600000000000001</v>
      </c>
      <c r="M26" s="27">
        <v>18.7</v>
      </c>
    </row>
    <row r="27" spans="1:13" ht="21" customHeight="1" x14ac:dyDescent="0.25">
      <c r="A27" s="44">
        <v>13</v>
      </c>
      <c r="B27" s="44">
        <v>26</v>
      </c>
      <c r="C27" s="45" t="s">
        <v>67</v>
      </c>
      <c r="D27" s="45" t="s">
        <v>52</v>
      </c>
      <c r="E27" s="45" t="s">
        <v>5</v>
      </c>
      <c r="F27" s="28">
        <f>AVERAGE(Táblázat3910[[#This Row],[Albert Csaba]:[Varga István]])</f>
        <v>12.016666666666666</v>
      </c>
      <c r="G27" s="45" t="e">
        <f>VLOOKUP(Táblázat3910[[#This Row],[Pontszám]],minősítés,3,TRUE)</f>
        <v>#N/A</v>
      </c>
      <c r="H27" s="27">
        <v>14</v>
      </c>
      <c r="I27" s="27">
        <v>10</v>
      </c>
      <c r="J27" s="27">
        <v>2</v>
      </c>
      <c r="K27" s="27">
        <v>14</v>
      </c>
      <c r="L27" s="27">
        <v>18.100000000000001</v>
      </c>
      <c r="M27" s="27">
        <v>14</v>
      </c>
    </row>
    <row r="28" spans="1:13" ht="21" customHeight="1" x14ac:dyDescent="0.25">
      <c r="A28" s="44">
        <v>16</v>
      </c>
      <c r="B28" s="44">
        <v>27</v>
      </c>
      <c r="C28" s="45" t="s">
        <v>67</v>
      </c>
      <c r="D28" s="45" t="s">
        <v>55</v>
      </c>
      <c r="E28" s="45" t="s">
        <v>40</v>
      </c>
      <c r="F28" s="28">
        <f>AVERAGE(Táblázat3910[[#This Row],[Albert Csaba]:[Varga István]])</f>
        <v>16.516666666666666</v>
      </c>
      <c r="G28" s="45" t="str">
        <f>VLOOKUP(Táblázat3910[[#This Row],[Pontszám]],minősítés,3,TRUE)</f>
        <v>Bronz</v>
      </c>
      <c r="H28" s="27">
        <v>17</v>
      </c>
      <c r="I28" s="27">
        <v>14</v>
      </c>
      <c r="J28" s="27">
        <v>16.5</v>
      </c>
      <c r="K28" s="27">
        <v>15.5</v>
      </c>
      <c r="L28" s="27">
        <v>18.600000000000001</v>
      </c>
      <c r="M28" s="27">
        <v>17.5</v>
      </c>
    </row>
    <row r="29" spans="1:13" ht="21" customHeight="1" x14ac:dyDescent="0.25">
      <c r="A29" s="44">
        <v>19</v>
      </c>
      <c r="B29" s="44">
        <v>28</v>
      </c>
      <c r="C29" s="45" t="s">
        <v>67</v>
      </c>
      <c r="D29" s="45" t="s">
        <v>58</v>
      </c>
      <c r="E29" s="45" t="s">
        <v>48</v>
      </c>
      <c r="F29" s="28">
        <f>AVERAGE(Táblázat3910[[#This Row],[Albert Csaba]:[Varga István]])</f>
        <v>16.349999999999998</v>
      </c>
      <c r="G29" s="45" t="str">
        <f>VLOOKUP(Táblázat3910[[#This Row],[Pontszám]],minősítés,3,TRUE)</f>
        <v>Bronz</v>
      </c>
      <c r="H29" s="27">
        <v>16</v>
      </c>
      <c r="I29" s="27">
        <v>15</v>
      </c>
      <c r="J29" s="27">
        <v>16.5</v>
      </c>
      <c r="K29" s="27">
        <v>15.5</v>
      </c>
      <c r="L29" s="27">
        <v>18.600000000000001</v>
      </c>
      <c r="M29" s="27">
        <v>16.5</v>
      </c>
    </row>
    <row r="30" spans="1:13" ht="21" customHeight="1" x14ac:dyDescent="0.25">
      <c r="A30" s="44">
        <v>31</v>
      </c>
      <c r="B30" s="44">
        <v>29</v>
      </c>
      <c r="C30" s="45" t="s">
        <v>67</v>
      </c>
      <c r="D30" s="45" t="s">
        <v>12</v>
      </c>
      <c r="E30" s="45" t="s">
        <v>8</v>
      </c>
      <c r="F30" s="28">
        <f>AVERAGE(Táblázat3910[[#This Row],[Albert Csaba]:[Varga István]])</f>
        <v>18.05</v>
      </c>
      <c r="G30" s="45" t="str">
        <f>VLOOKUP(Táblázat3910[[#This Row],[Pontszám]],minősítés,3,TRUE)</f>
        <v>Ezüst</v>
      </c>
      <c r="H30" s="27">
        <v>18.7</v>
      </c>
      <c r="I30" s="27">
        <v>18.5</v>
      </c>
      <c r="J30" s="27">
        <v>18.5</v>
      </c>
      <c r="K30" s="27">
        <v>17</v>
      </c>
      <c r="L30" s="27">
        <v>17.8</v>
      </c>
      <c r="M30" s="27">
        <v>17.8</v>
      </c>
    </row>
    <row r="31" spans="1:13" ht="21" customHeight="1" x14ac:dyDescent="0.25">
      <c r="A31" s="44">
        <v>29</v>
      </c>
      <c r="B31" s="44">
        <v>30</v>
      </c>
      <c r="C31" s="45" t="s">
        <v>67</v>
      </c>
      <c r="D31" s="45" t="s">
        <v>7</v>
      </c>
      <c r="E31" s="45" t="s">
        <v>8</v>
      </c>
      <c r="F31" s="28">
        <f>AVERAGE(Táblázat3910[[#This Row],[Albert Csaba]:[Varga István]])</f>
        <v>18.016666666666666</v>
      </c>
      <c r="G31" s="45" t="str">
        <f>VLOOKUP(Táblázat3910[[#This Row],[Pontszám]],minősítés,3,TRUE)</f>
        <v>Ezüst</v>
      </c>
      <c r="H31" s="27">
        <v>18.3</v>
      </c>
      <c r="I31" s="27">
        <v>18.2</v>
      </c>
      <c r="J31" s="27">
        <v>19.5</v>
      </c>
      <c r="K31" s="27">
        <v>16</v>
      </c>
      <c r="L31" s="27">
        <v>18.600000000000001</v>
      </c>
      <c r="M31" s="27">
        <v>17.5</v>
      </c>
    </row>
    <row r="32" spans="1:13" ht="21" customHeight="1" x14ac:dyDescent="0.25">
      <c r="A32" s="44">
        <v>25</v>
      </c>
      <c r="B32" s="44">
        <v>31</v>
      </c>
      <c r="C32" s="45" t="s">
        <v>67</v>
      </c>
      <c r="D32" s="45" t="s">
        <v>68</v>
      </c>
      <c r="E32" s="45" t="s">
        <v>8</v>
      </c>
      <c r="F32" s="28">
        <f>AVERAGE(Táblázat3910[[#This Row],[Albert Csaba]:[Varga István]])</f>
        <v>17.55</v>
      </c>
      <c r="G32" s="45" t="str">
        <f>VLOOKUP(Táblázat3910[[#This Row],[Pontszám]],minősítés,3,TRUE)</f>
        <v>Ezüst</v>
      </c>
      <c r="H32" s="27">
        <v>18.5</v>
      </c>
      <c r="I32" s="27">
        <v>18.2</v>
      </c>
      <c r="J32" s="27">
        <v>17</v>
      </c>
      <c r="K32" s="27">
        <v>15.7</v>
      </c>
      <c r="L32" s="27">
        <v>18.2</v>
      </c>
      <c r="M32" s="27">
        <v>17.7</v>
      </c>
    </row>
    <row r="33" spans="1:13" ht="21" customHeight="1" x14ac:dyDescent="0.25">
      <c r="A33" s="44">
        <v>26</v>
      </c>
      <c r="B33" s="44">
        <v>32</v>
      </c>
      <c r="C33" s="45" t="s">
        <v>67</v>
      </c>
      <c r="D33" s="45" t="s">
        <v>69</v>
      </c>
      <c r="E33" s="45" t="s">
        <v>3</v>
      </c>
      <c r="F33" s="28">
        <f>AVERAGE(Táblázat3910[[#This Row],[Albert Csaba]:[Varga István]])</f>
        <v>17.383333333333336</v>
      </c>
      <c r="G33" s="45" t="str">
        <f>VLOOKUP(Táblázat3910[[#This Row],[Pontszám]],minősítés,3,TRUE)</f>
        <v>Ezüst</v>
      </c>
      <c r="H33" s="27">
        <v>18.3</v>
      </c>
      <c r="I33" s="27">
        <v>18.100000000000001</v>
      </c>
      <c r="J33" s="27">
        <v>16</v>
      </c>
      <c r="K33" s="27">
        <v>16</v>
      </c>
      <c r="L33" s="27">
        <v>18.3</v>
      </c>
      <c r="M33" s="27">
        <v>17.600000000000001</v>
      </c>
    </row>
    <row r="34" spans="1:13" ht="21" customHeight="1" x14ac:dyDescent="0.25">
      <c r="A34" s="44">
        <v>2</v>
      </c>
      <c r="B34" s="44">
        <v>33</v>
      </c>
      <c r="C34" s="45" t="s">
        <v>67</v>
      </c>
      <c r="D34" s="45" t="s">
        <v>42</v>
      </c>
      <c r="E34" s="45" t="s">
        <v>79</v>
      </c>
      <c r="F34" s="28">
        <f>AVERAGE(Táblázat3910[[#This Row],[Albert Csaba]:[Varga István]])</f>
        <v>18.849999999999998</v>
      </c>
      <c r="G34" s="45" t="str">
        <f>VLOOKUP(Táblázat3910[[#This Row],[Pontszám]],minősítés,3,TRUE)</f>
        <v>Arany</v>
      </c>
      <c r="H34" s="27">
        <v>18.600000000000001</v>
      </c>
      <c r="I34" s="27">
        <v>19.399999999999999</v>
      </c>
      <c r="J34" s="27">
        <v>19.5</v>
      </c>
      <c r="K34" s="27">
        <v>19</v>
      </c>
      <c r="L34" s="27">
        <v>18.600000000000001</v>
      </c>
      <c r="M34" s="27">
        <v>18</v>
      </c>
    </row>
    <row r="35" spans="1:13" ht="21" customHeight="1" x14ac:dyDescent="0.25">
      <c r="A35" s="44">
        <v>10</v>
      </c>
      <c r="B35" s="44">
        <v>34</v>
      </c>
      <c r="C35" s="45" t="s">
        <v>66</v>
      </c>
      <c r="D35" s="45" t="s">
        <v>50</v>
      </c>
      <c r="E35" s="45" t="s">
        <v>8</v>
      </c>
      <c r="F35" s="28">
        <f>AVERAGE(Táblázat3910[[#This Row],[Albert Csaba]:[Varga István]])</f>
        <v>17.466666666666665</v>
      </c>
      <c r="G35" s="45" t="str">
        <f>VLOOKUP(Táblázat3910[[#This Row],[Pontszám]],minősítés,3,TRUE)</f>
        <v>Ezüst</v>
      </c>
      <c r="H35" s="27">
        <v>17.600000000000001</v>
      </c>
      <c r="I35" s="27">
        <v>17.5</v>
      </c>
      <c r="J35" s="27">
        <v>16.5</v>
      </c>
      <c r="K35" s="27">
        <v>18</v>
      </c>
      <c r="L35" s="27">
        <v>17.5</v>
      </c>
      <c r="M35" s="27">
        <v>17.7</v>
      </c>
    </row>
    <row r="36" spans="1:13" ht="21" customHeight="1" x14ac:dyDescent="0.25">
      <c r="A36" s="44">
        <v>34</v>
      </c>
      <c r="B36" s="44">
        <v>35</v>
      </c>
      <c r="C36" s="45" t="s">
        <v>66</v>
      </c>
      <c r="D36" s="45" t="s">
        <v>12</v>
      </c>
      <c r="E36" s="45" t="s">
        <v>8</v>
      </c>
      <c r="F36" s="28">
        <f>AVERAGE(Táblázat3910[[#This Row],[Albert Csaba]:[Varga István]])</f>
        <v>17.866666666666667</v>
      </c>
      <c r="G36" s="45" t="str">
        <f>VLOOKUP(Táblázat3910[[#This Row],[Pontszám]],minősítés,3,TRUE)</f>
        <v>Ezüst</v>
      </c>
      <c r="H36" s="27">
        <v>18.2</v>
      </c>
      <c r="I36" s="27">
        <v>18.600000000000001</v>
      </c>
      <c r="J36" s="27">
        <v>17</v>
      </c>
      <c r="K36" s="27">
        <v>18.2</v>
      </c>
      <c r="L36" s="27">
        <v>17.2</v>
      </c>
      <c r="M36" s="27">
        <v>18</v>
      </c>
    </row>
    <row r="37" spans="1:13" ht="21" customHeight="1" x14ac:dyDescent="0.25">
      <c r="A37" s="44">
        <v>12</v>
      </c>
      <c r="B37" s="44">
        <v>36</v>
      </c>
      <c r="C37" s="45" t="s">
        <v>66</v>
      </c>
      <c r="D37" s="45" t="s">
        <v>88</v>
      </c>
      <c r="E37" s="45" t="s">
        <v>8</v>
      </c>
      <c r="F37" s="28">
        <f>AVERAGE(Táblázat3910[[#This Row],[Albert Csaba]:[Varga István]])</f>
        <v>17.900000000000002</v>
      </c>
      <c r="G37" s="45" t="str">
        <f>VLOOKUP(Táblázat3910[[#This Row],[Pontszám]],minősítés,3,TRUE)</f>
        <v>Ezüst</v>
      </c>
      <c r="H37" s="27">
        <v>17.5</v>
      </c>
      <c r="I37" s="27">
        <v>18.7</v>
      </c>
      <c r="J37" s="27">
        <v>17</v>
      </c>
      <c r="K37" s="27">
        <v>19</v>
      </c>
      <c r="L37" s="27">
        <v>17.3</v>
      </c>
      <c r="M37" s="27">
        <v>17.899999999999999</v>
      </c>
    </row>
    <row r="38" spans="1:13" ht="21" customHeight="1" x14ac:dyDescent="0.25">
      <c r="A38" s="44">
        <v>40</v>
      </c>
      <c r="B38" s="44">
        <v>37</v>
      </c>
      <c r="C38" s="45" t="s">
        <v>66</v>
      </c>
      <c r="D38" s="45" t="s">
        <v>32</v>
      </c>
      <c r="E38" s="45" t="s">
        <v>8</v>
      </c>
      <c r="F38" s="28">
        <f>AVERAGE(Táblázat3910[[#This Row],[Albert Csaba]:[Varga István]])</f>
        <v>17.986666666666665</v>
      </c>
      <c r="G38" s="45" t="str">
        <f>VLOOKUP(Táblázat3910[[#This Row],[Pontszám]],minősítés,3,TRUE)</f>
        <v>Ezüst</v>
      </c>
      <c r="H38" s="27">
        <v>18.3</v>
      </c>
      <c r="I38" s="27">
        <v>18.8</v>
      </c>
      <c r="J38" s="27">
        <v>16.5</v>
      </c>
      <c r="K38" s="27">
        <v>18.7</v>
      </c>
      <c r="L38" s="27">
        <v>17.52</v>
      </c>
      <c r="M38" s="27">
        <v>18.100000000000001</v>
      </c>
    </row>
    <row r="39" spans="1:13" ht="21" customHeight="1" x14ac:dyDescent="0.25">
      <c r="A39" s="44">
        <v>24</v>
      </c>
      <c r="B39" s="44">
        <v>38</v>
      </c>
      <c r="C39" s="45" t="s">
        <v>66</v>
      </c>
      <c r="D39" s="45" t="s">
        <v>2</v>
      </c>
      <c r="E39" s="45" t="s">
        <v>3</v>
      </c>
      <c r="F39" s="28">
        <f>AVERAGE(Táblázat3910[[#This Row],[Albert Csaba]:[Varga István]])</f>
        <v>18.133333333333333</v>
      </c>
      <c r="G39" s="45" t="str">
        <f>VLOOKUP(Táblázat3910[[#This Row],[Pontszám]],minősítés,3,TRUE)</f>
        <v>Ezüst</v>
      </c>
      <c r="H39" s="27">
        <v>18.399999999999999</v>
      </c>
      <c r="I39" s="27">
        <v>18</v>
      </c>
      <c r="J39" s="27">
        <v>16.5</v>
      </c>
      <c r="K39" s="27">
        <v>19.5</v>
      </c>
      <c r="L39" s="27">
        <v>18.100000000000001</v>
      </c>
      <c r="M39" s="27">
        <v>18.3</v>
      </c>
    </row>
    <row r="40" spans="1:13" ht="21" customHeight="1" x14ac:dyDescent="0.25">
      <c r="A40" s="44">
        <v>42</v>
      </c>
      <c r="B40" s="44">
        <v>39</v>
      </c>
      <c r="C40" s="45" t="s">
        <v>66</v>
      </c>
      <c r="D40" s="45" t="s">
        <v>37</v>
      </c>
      <c r="E40" s="45" t="s">
        <v>8</v>
      </c>
      <c r="F40" s="28">
        <f>AVERAGE(Táblázat3910[[#This Row],[Albert Csaba]:[Varga István]])</f>
        <v>18.216666666666669</v>
      </c>
      <c r="G40" s="45" t="str">
        <f>VLOOKUP(Táblázat3910[[#This Row],[Pontszám]],minősítés,3,TRUE)</f>
        <v>Ezüst</v>
      </c>
      <c r="H40" s="27">
        <v>18.399999999999999</v>
      </c>
      <c r="I40" s="27">
        <v>18.3</v>
      </c>
      <c r="J40" s="27">
        <v>18.5</v>
      </c>
      <c r="K40" s="27">
        <v>18.100000000000001</v>
      </c>
      <c r="L40" s="27">
        <v>17.899999999999999</v>
      </c>
      <c r="M40" s="27">
        <v>18.100000000000001</v>
      </c>
    </row>
    <row r="41" spans="1:13" ht="21" customHeight="1" x14ac:dyDescent="0.25">
      <c r="A41" s="44">
        <v>1</v>
      </c>
      <c r="B41" s="44">
        <v>40</v>
      </c>
      <c r="C41" s="45" t="s">
        <v>66</v>
      </c>
      <c r="D41" s="45" t="s">
        <v>42</v>
      </c>
      <c r="E41" s="45" t="s">
        <v>79</v>
      </c>
      <c r="F41" s="28">
        <f>AVERAGE(Táblázat3910[[#This Row],[Albert Csaba]:[Varga István]])</f>
        <v>18.516666666666666</v>
      </c>
      <c r="G41" s="45" t="str">
        <f>VLOOKUP(Táblázat3910[[#This Row],[Pontszám]],minősítés,3,TRUE)</f>
        <v>Arany</v>
      </c>
      <c r="H41" s="27">
        <v>18.3</v>
      </c>
      <c r="I41" s="27">
        <v>18.5</v>
      </c>
      <c r="J41" s="27">
        <v>18.5</v>
      </c>
      <c r="K41" s="27">
        <v>18.7</v>
      </c>
      <c r="L41" s="27">
        <v>18.5</v>
      </c>
      <c r="M41" s="27">
        <v>18.600000000000001</v>
      </c>
    </row>
    <row r="42" spans="1:13" ht="21" customHeight="1" x14ac:dyDescent="0.25">
      <c r="A42" s="44">
        <v>22</v>
      </c>
      <c r="B42" s="44">
        <v>41</v>
      </c>
      <c r="C42" s="45" t="s">
        <v>66</v>
      </c>
      <c r="D42" s="45" t="s">
        <v>59</v>
      </c>
      <c r="E42" s="45" t="s">
        <v>48</v>
      </c>
      <c r="F42" s="28">
        <f>AVERAGE(Táblázat3910[[#This Row],[Albert Csaba]:[Varga István]])</f>
        <v>14.700000000000001</v>
      </c>
      <c r="G42" s="45" t="str">
        <f>VLOOKUP(Táblázat3910[[#This Row],[Pontszám]],minősítés,3,TRUE)</f>
        <v>Oklevél</v>
      </c>
      <c r="H42" s="27">
        <v>18.5</v>
      </c>
      <c r="I42" s="27">
        <v>15.6</v>
      </c>
      <c r="J42" s="27">
        <v>3</v>
      </c>
      <c r="K42" s="27">
        <v>16.5</v>
      </c>
      <c r="L42" s="27">
        <v>17.600000000000001</v>
      </c>
      <c r="M42" s="27">
        <v>17</v>
      </c>
    </row>
    <row r="43" spans="1:13" ht="21" customHeight="1" x14ac:dyDescent="0.25">
      <c r="A43" s="44">
        <v>8</v>
      </c>
      <c r="B43" s="44">
        <v>42</v>
      </c>
      <c r="C43" s="45" t="s">
        <v>85</v>
      </c>
      <c r="D43" s="45" t="s">
        <v>84</v>
      </c>
      <c r="E43" s="45" t="s">
        <v>48</v>
      </c>
      <c r="F43" s="28">
        <f>AVERAGE(Táblázat3910[[#This Row],[Albert Csaba]:[Varga István]])</f>
        <v>18.066666666666666</v>
      </c>
      <c r="G43" s="45" t="str">
        <f>VLOOKUP(Táblázat3910[[#This Row],[Pontszám]],minősítés,3,TRUE)</f>
        <v>Ezüst</v>
      </c>
      <c r="H43" s="27">
        <v>18.7</v>
      </c>
      <c r="I43" s="27">
        <v>17.5</v>
      </c>
      <c r="J43" s="27">
        <v>17.5</v>
      </c>
      <c r="K43" s="27">
        <v>18</v>
      </c>
      <c r="L43" s="27">
        <v>18.100000000000001</v>
      </c>
      <c r="M43" s="27">
        <v>18.600000000000001</v>
      </c>
    </row>
    <row r="44" spans="1:13" ht="21" customHeight="1" x14ac:dyDescent="0.25">
      <c r="A44" s="44">
        <v>46</v>
      </c>
      <c r="B44" s="44">
        <v>43</v>
      </c>
      <c r="C44" s="45" t="s">
        <v>96</v>
      </c>
      <c r="D44" s="45" t="s">
        <v>97</v>
      </c>
      <c r="E44" s="45" t="s">
        <v>48</v>
      </c>
      <c r="F44" s="28">
        <f>AVERAGE(Táblázat3910[[#This Row],[Albert Csaba]:[Varga István]])</f>
        <v>18.783333333333335</v>
      </c>
      <c r="G44" s="45" t="str">
        <f>VLOOKUP(Táblázat3910[[#This Row],[Pontszám]],minősítés,3,TRUE)</f>
        <v>Arany</v>
      </c>
      <c r="H44" s="27">
        <v>18.600000000000001</v>
      </c>
      <c r="I44" s="27">
        <v>18.5</v>
      </c>
      <c r="J44" s="27">
        <v>20</v>
      </c>
      <c r="K44" s="27">
        <v>18.5</v>
      </c>
      <c r="L44" s="27">
        <v>18.399999999999999</v>
      </c>
      <c r="M44" s="27">
        <v>18.7</v>
      </c>
    </row>
    <row r="45" spans="1:13" ht="21" customHeight="1" x14ac:dyDescent="0.25">
      <c r="A45" s="44">
        <v>44</v>
      </c>
      <c r="B45" s="44">
        <v>44</v>
      </c>
      <c r="C45" s="45" t="s">
        <v>77</v>
      </c>
      <c r="D45" s="45" t="s">
        <v>76</v>
      </c>
      <c r="E45" s="45"/>
      <c r="F45" s="28">
        <f>AVERAGE(Táblázat3910[[#This Row],[Albert Csaba]:[Varga István]])</f>
        <v>18.753333333333334</v>
      </c>
      <c r="G45" s="45" t="str">
        <f>VLOOKUP(Táblázat3910[[#This Row],[Pontszám]],minősítés,3,TRUE)</f>
        <v>Arany</v>
      </c>
      <c r="H45" s="27">
        <v>18.8</v>
      </c>
      <c r="I45" s="27">
        <v>19</v>
      </c>
      <c r="J45" s="27">
        <v>18</v>
      </c>
      <c r="K45" s="27">
        <v>19</v>
      </c>
      <c r="L45" s="27">
        <v>18.52</v>
      </c>
      <c r="M45" s="27">
        <v>19.2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13"/>
  <sheetViews>
    <sheetView zoomScale="80" zoomScaleNormal="80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N15" sqref="N15"/>
    </sheetView>
  </sheetViews>
  <sheetFormatPr defaultRowHeight="15" x14ac:dyDescent="0.25"/>
  <cols>
    <col min="1" max="1" width="12" style="46" customWidth="1"/>
    <col min="2" max="2" width="14.28515625" style="46" bestFit="1" customWidth="1"/>
    <col min="3" max="3" width="38.42578125" style="46" customWidth="1"/>
    <col min="4" max="4" width="30.140625" style="46" bestFit="1" customWidth="1"/>
    <col min="5" max="5" width="20.85546875" style="46" customWidth="1"/>
    <col min="6" max="6" width="14.140625" style="46" bestFit="1" customWidth="1"/>
    <col min="7" max="7" width="13.5703125" style="46" bestFit="1" customWidth="1"/>
    <col min="8" max="12" width="9.140625" style="46"/>
    <col min="13" max="13" width="9.140625" style="46" customWidth="1"/>
    <col min="14" max="15" width="9.140625" style="46"/>
    <col min="16" max="16" width="11" style="46" customWidth="1"/>
    <col min="17" max="16384" width="9.140625" style="46"/>
  </cols>
  <sheetData>
    <row r="1" spans="1:18" s="30" customFormat="1" ht="42.75" customHeight="1" x14ac:dyDescent="0.25">
      <c r="A1" s="31" t="s">
        <v>63</v>
      </c>
      <c r="B1" s="32" t="s">
        <v>64</v>
      </c>
      <c r="C1" s="32" t="s">
        <v>61</v>
      </c>
      <c r="D1" s="32" t="s">
        <v>38</v>
      </c>
      <c r="E1" s="33" t="s">
        <v>0</v>
      </c>
      <c r="F1" s="34" t="s">
        <v>107</v>
      </c>
      <c r="G1" s="34" t="s">
        <v>108</v>
      </c>
      <c r="H1" s="34" t="s">
        <v>125</v>
      </c>
      <c r="I1" s="34" t="s">
        <v>126</v>
      </c>
      <c r="J1" s="34" t="s">
        <v>127</v>
      </c>
      <c r="K1" s="34" t="s">
        <v>128</v>
      </c>
      <c r="L1" s="34" t="s">
        <v>129</v>
      </c>
      <c r="M1" s="34" t="s">
        <v>130</v>
      </c>
      <c r="N1" s="63" t="s">
        <v>93</v>
      </c>
      <c r="O1" s="63" t="s">
        <v>131</v>
      </c>
      <c r="P1" s="63" t="s">
        <v>132</v>
      </c>
      <c r="Q1" s="63" t="s">
        <v>133</v>
      </c>
      <c r="R1" s="63" t="s">
        <v>88</v>
      </c>
    </row>
    <row r="2" spans="1:18" ht="21" customHeight="1" x14ac:dyDescent="0.25">
      <c r="A2" s="44" t="s">
        <v>105</v>
      </c>
      <c r="B2" s="44" t="s">
        <v>113</v>
      </c>
      <c r="C2" s="45" t="s">
        <v>90</v>
      </c>
      <c r="D2" s="45" t="s">
        <v>55</v>
      </c>
      <c r="E2" s="45" t="s">
        <v>40</v>
      </c>
      <c r="F2" s="28">
        <f>AVERAGE(Táblázat391011[[#This Row],[Kámán Diana]:[Béri Ferencné]])</f>
        <v>18.27272727272727</v>
      </c>
      <c r="G2" s="45" t="str">
        <f>VLOOKUP(Táblázat391011[[#This Row],[Pontszám]],minősítés,3,TRUE)</f>
        <v>Ezüst</v>
      </c>
      <c r="H2" s="27">
        <v>18</v>
      </c>
      <c r="I2" s="27">
        <v>18.3</v>
      </c>
      <c r="J2" s="27">
        <v>18.5</v>
      </c>
      <c r="K2" s="27">
        <v>17.5</v>
      </c>
      <c r="L2" s="27">
        <v>18</v>
      </c>
      <c r="M2" s="27">
        <v>18.5</v>
      </c>
      <c r="N2" s="62">
        <v>18.3</v>
      </c>
      <c r="O2" s="62">
        <v>18.2</v>
      </c>
      <c r="P2" s="62">
        <v>18.2</v>
      </c>
      <c r="Q2" s="62">
        <v>19</v>
      </c>
      <c r="R2" s="62">
        <v>18.5</v>
      </c>
    </row>
    <row r="3" spans="1:18" ht="21" customHeight="1" x14ac:dyDescent="0.25">
      <c r="A3" s="44">
        <v>30</v>
      </c>
      <c r="B3" s="44">
        <v>15</v>
      </c>
      <c r="C3" s="45" t="s">
        <v>103</v>
      </c>
      <c r="D3" s="45" t="s">
        <v>7</v>
      </c>
      <c r="E3" s="45" t="s">
        <v>8</v>
      </c>
      <c r="F3" s="28">
        <f>AVERAGE(Táblázat391011[[#This Row],[Kámán Diana]:[Béri Ferencné]])</f>
        <v>18.354545454545455</v>
      </c>
      <c r="G3" s="45" t="str">
        <f>VLOOKUP(Táblázat391011[[#This Row],[Pontszám]],minősítés,3,TRUE)</f>
        <v>Ezüst</v>
      </c>
      <c r="H3" s="27">
        <v>17.5</v>
      </c>
      <c r="I3" s="27">
        <v>18.5</v>
      </c>
      <c r="J3" s="27">
        <v>18.7</v>
      </c>
      <c r="K3" s="27">
        <v>17.2</v>
      </c>
      <c r="L3" s="27">
        <v>18</v>
      </c>
      <c r="M3" s="27">
        <v>20</v>
      </c>
      <c r="N3" s="62">
        <v>18.5</v>
      </c>
      <c r="O3" s="62">
        <v>18</v>
      </c>
      <c r="P3" s="62">
        <v>18</v>
      </c>
      <c r="Q3" s="62">
        <v>18</v>
      </c>
      <c r="R3" s="62">
        <v>19.5</v>
      </c>
    </row>
    <row r="4" spans="1:18" ht="21" customHeight="1" x14ac:dyDescent="0.25">
      <c r="A4" s="44">
        <v>28</v>
      </c>
      <c r="B4" s="44">
        <v>17</v>
      </c>
      <c r="C4" s="45" t="s">
        <v>71</v>
      </c>
      <c r="D4" s="45" t="s">
        <v>7</v>
      </c>
      <c r="E4" s="45" t="s">
        <v>8</v>
      </c>
      <c r="F4" s="28">
        <f>AVERAGE(Táblázat391011[[#This Row],[Kámán Diana]:[Béri Ferencné]])</f>
        <v>18.981818181818184</v>
      </c>
      <c r="G4" s="45" t="str">
        <f>VLOOKUP(Táblázat391011[[#This Row],[Pontszám]],minősítés,3,TRUE)</f>
        <v>Arany</v>
      </c>
      <c r="H4" s="27">
        <v>19</v>
      </c>
      <c r="I4" s="27">
        <v>19.600000000000001</v>
      </c>
      <c r="J4" s="27">
        <v>19</v>
      </c>
      <c r="K4" s="27">
        <v>18.600000000000001</v>
      </c>
      <c r="L4" s="27">
        <v>18.600000000000001</v>
      </c>
      <c r="M4" s="27">
        <v>20</v>
      </c>
      <c r="N4" s="62">
        <v>18.7</v>
      </c>
      <c r="O4" s="62">
        <v>18.8</v>
      </c>
      <c r="P4" s="62">
        <v>19.5</v>
      </c>
      <c r="Q4" s="62">
        <v>18.5</v>
      </c>
      <c r="R4" s="62">
        <v>18.5</v>
      </c>
    </row>
    <row r="5" spans="1:18" ht="21" customHeight="1" x14ac:dyDescent="0.25">
      <c r="A5" s="44">
        <v>4</v>
      </c>
      <c r="B5" s="44">
        <v>21</v>
      </c>
      <c r="C5" s="45" t="s">
        <v>74</v>
      </c>
      <c r="D5" s="45" t="s">
        <v>81</v>
      </c>
      <c r="E5" s="45" t="s">
        <v>5</v>
      </c>
      <c r="F5" s="28">
        <f>AVERAGE(Táblázat391011[[#This Row],[Kámán Diana]:[Béri Ferencné]])</f>
        <v>19.262727272727272</v>
      </c>
      <c r="G5" s="45" t="str">
        <f>VLOOKUP(Táblázat391011[[#This Row],[Pontszám]],minősítés,3,TRUE)</f>
        <v>Arany</v>
      </c>
      <c r="H5" s="27">
        <v>19.3</v>
      </c>
      <c r="I5" s="27">
        <v>19.5</v>
      </c>
      <c r="J5" s="27">
        <v>19.7</v>
      </c>
      <c r="K5" s="27">
        <v>18.53</v>
      </c>
      <c r="L5" s="27">
        <v>19</v>
      </c>
      <c r="M5" s="27">
        <v>20</v>
      </c>
      <c r="N5" s="62">
        <v>18.600000000000001</v>
      </c>
      <c r="O5" s="62">
        <v>19</v>
      </c>
      <c r="P5" s="62">
        <v>19.2</v>
      </c>
      <c r="Q5" s="62">
        <v>19.559999999999999</v>
      </c>
      <c r="R5" s="62">
        <v>19.5</v>
      </c>
    </row>
    <row r="6" spans="1:18" ht="21" customHeight="1" x14ac:dyDescent="0.25">
      <c r="A6" s="44">
        <v>39</v>
      </c>
      <c r="B6" s="44">
        <v>22</v>
      </c>
      <c r="C6" s="45" t="s">
        <v>74</v>
      </c>
      <c r="D6" s="45" t="s">
        <v>29</v>
      </c>
      <c r="E6" s="45" t="s">
        <v>8</v>
      </c>
      <c r="F6" s="28">
        <f>AVERAGE(Táblázat391011[[#This Row],[Kámán Diana]:[Béri Ferencné]])</f>
        <v>18.845454545454547</v>
      </c>
      <c r="G6" s="45" t="str">
        <f>VLOOKUP(Táblázat391011[[#This Row],[Pontszám]],minősítés,3,TRUE)</f>
        <v>Arany</v>
      </c>
      <c r="H6" s="27">
        <v>17.5</v>
      </c>
      <c r="I6" s="27">
        <v>19</v>
      </c>
      <c r="J6" s="27">
        <v>18.899999999999999</v>
      </c>
      <c r="K6" s="27">
        <v>19.2</v>
      </c>
      <c r="L6" s="27">
        <v>18.600000000000001</v>
      </c>
      <c r="M6" s="27">
        <v>19</v>
      </c>
      <c r="N6" s="62">
        <v>19</v>
      </c>
      <c r="O6" s="62">
        <v>18.8</v>
      </c>
      <c r="P6" s="62">
        <v>19.3</v>
      </c>
      <c r="Q6" s="62">
        <v>19</v>
      </c>
      <c r="R6" s="62">
        <v>19</v>
      </c>
    </row>
    <row r="7" spans="1:18" ht="21" customHeight="1" x14ac:dyDescent="0.25">
      <c r="A7" s="44">
        <v>9</v>
      </c>
      <c r="B7" s="44">
        <v>24</v>
      </c>
      <c r="C7" s="45" t="s">
        <v>86</v>
      </c>
      <c r="D7" s="45" t="s">
        <v>50</v>
      </c>
      <c r="E7" s="45" t="s">
        <v>8</v>
      </c>
      <c r="F7" s="28">
        <f>AVERAGE(Táblázat391011[[#This Row],[Kámán Diana]:[Béri Ferencné]])</f>
        <v>18.290909090909093</v>
      </c>
      <c r="G7" s="45" t="str">
        <f>VLOOKUP(Táblázat391011[[#This Row],[Pontszám]],minősítés,3,TRUE)</f>
        <v>Ezüst</v>
      </c>
      <c r="H7" s="27">
        <v>18.5</v>
      </c>
      <c r="I7" s="27">
        <v>18.5</v>
      </c>
      <c r="J7" s="27">
        <v>17.8</v>
      </c>
      <c r="K7" s="27">
        <v>18.100000000000001</v>
      </c>
      <c r="L7" s="27">
        <v>18</v>
      </c>
      <c r="M7" s="27">
        <v>17</v>
      </c>
      <c r="N7" s="62">
        <v>18.5</v>
      </c>
      <c r="O7" s="62">
        <v>18.399999999999999</v>
      </c>
      <c r="P7" s="62">
        <v>18.399999999999999</v>
      </c>
      <c r="Q7" s="62">
        <v>18.5</v>
      </c>
      <c r="R7" s="62">
        <v>19.5</v>
      </c>
    </row>
    <row r="8" spans="1:18" ht="21" customHeight="1" x14ac:dyDescent="0.25">
      <c r="A8" s="44">
        <v>25</v>
      </c>
      <c r="B8" s="44">
        <v>31</v>
      </c>
      <c r="C8" s="45" t="s">
        <v>67</v>
      </c>
      <c r="D8" s="45" t="s">
        <v>68</v>
      </c>
      <c r="E8" s="45" t="s">
        <v>8</v>
      </c>
      <c r="F8" s="28">
        <f>AVERAGE(Táblázat391011[[#This Row],[Kámán Diana]:[Béri Ferencné]])</f>
        <v>18.40909090909091</v>
      </c>
      <c r="G8" s="45" t="str">
        <f>VLOOKUP(Táblázat391011[[#This Row],[Pontszám]],minősítés,3,TRUE)</f>
        <v>Ezüst</v>
      </c>
      <c r="H8" s="27">
        <v>19</v>
      </c>
      <c r="I8" s="27">
        <v>18.2</v>
      </c>
      <c r="J8" s="27">
        <v>18.2</v>
      </c>
      <c r="K8" s="27">
        <v>18.3</v>
      </c>
      <c r="L8" s="27">
        <v>18.3</v>
      </c>
      <c r="M8" s="27">
        <v>18</v>
      </c>
      <c r="N8" s="62">
        <v>18</v>
      </c>
      <c r="O8" s="62">
        <v>18.2</v>
      </c>
      <c r="P8" s="62">
        <v>18.3</v>
      </c>
      <c r="Q8" s="62">
        <v>19</v>
      </c>
      <c r="R8" s="62">
        <v>19</v>
      </c>
    </row>
    <row r="9" spans="1:18" ht="21" customHeight="1" x14ac:dyDescent="0.25">
      <c r="A9" s="44">
        <v>26</v>
      </c>
      <c r="B9" s="44">
        <v>32</v>
      </c>
      <c r="C9" s="45" t="s">
        <v>67</v>
      </c>
      <c r="D9" s="45" t="s">
        <v>69</v>
      </c>
      <c r="E9" s="45" t="s">
        <v>3</v>
      </c>
      <c r="F9" s="28">
        <f>AVERAGE(Táblázat391011[[#This Row],[Kámán Diana]:[Béri Ferencné]])</f>
        <v>17.609090909090909</v>
      </c>
      <c r="G9" s="45" t="str">
        <f>VLOOKUP(Táblázat391011[[#This Row],[Pontszám]],minősítés,3,TRUE)</f>
        <v>Ezüst</v>
      </c>
      <c r="H9" s="27">
        <v>18.5</v>
      </c>
      <c r="I9" s="27">
        <v>17.5</v>
      </c>
      <c r="J9" s="27">
        <v>17.2</v>
      </c>
      <c r="K9" s="27">
        <v>17.2</v>
      </c>
      <c r="L9" s="27">
        <v>17.899999999999999</v>
      </c>
      <c r="M9" s="27">
        <v>17</v>
      </c>
      <c r="N9" s="62">
        <v>17.5</v>
      </c>
      <c r="O9" s="62">
        <v>17.399999999999999</v>
      </c>
      <c r="P9" s="62">
        <v>17.5</v>
      </c>
      <c r="Q9" s="62">
        <v>17.5</v>
      </c>
      <c r="R9" s="62">
        <v>18.5</v>
      </c>
    </row>
    <row r="10" spans="1:18" ht="21" customHeight="1" x14ac:dyDescent="0.25">
      <c r="A10" s="44">
        <v>2</v>
      </c>
      <c r="B10" s="44">
        <v>33</v>
      </c>
      <c r="C10" s="45" t="s">
        <v>67</v>
      </c>
      <c r="D10" s="45" t="s">
        <v>42</v>
      </c>
      <c r="E10" s="45" t="s">
        <v>79</v>
      </c>
      <c r="F10" s="28">
        <f>AVERAGE(Táblázat391011[[#This Row],[Kámán Diana]:[Béri Ferencné]])</f>
        <v>18.936363636363637</v>
      </c>
      <c r="G10" s="45" t="str">
        <f>VLOOKUP(Táblázat391011[[#This Row],[Pontszám]],minősítés,3,TRUE)</f>
        <v>Arany</v>
      </c>
      <c r="H10" s="27">
        <v>18.5</v>
      </c>
      <c r="I10" s="27">
        <v>19.2</v>
      </c>
      <c r="J10" s="27">
        <v>19</v>
      </c>
      <c r="K10" s="27">
        <v>19.399999999999999</v>
      </c>
      <c r="L10" s="27">
        <v>18.899999999999999</v>
      </c>
      <c r="M10" s="27">
        <v>18.8</v>
      </c>
      <c r="N10" s="62">
        <v>19</v>
      </c>
      <c r="O10" s="62">
        <v>19.8</v>
      </c>
      <c r="P10" s="62">
        <v>18.7</v>
      </c>
      <c r="Q10" s="62">
        <v>19</v>
      </c>
      <c r="R10" s="62">
        <v>18</v>
      </c>
    </row>
    <row r="11" spans="1:18" ht="21" customHeight="1" x14ac:dyDescent="0.25">
      <c r="A11" s="44">
        <v>1</v>
      </c>
      <c r="B11" s="44">
        <v>40</v>
      </c>
      <c r="C11" s="45" t="s">
        <v>66</v>
      </c>
      <c r="D11" s="45" t="s">
        <v>42</v>
      </c>
      <c r="E11" s="45" t="s">
        <v>79</v>
      </c>
      <c r="F11" s="28">
        <f>AVERAGE(Táblázat391011[[#This Row],[Kámán Diana]:[Béri Ferencné]])</f>
        <v>17.618181818181821</v>
      </c>
      <c r="G11" s="45" t="str">
        <f>VLOOKUP(Táblázat391011[[#This Row],[Pontszám]],minősítés,3,TRUE)</f>
        <v>Ezüst</v>
      </c>
      <c r="H11" s="27">
        <v>18.600000000000001</v>
      </c>
      <c r="I11" s="27">
        <v>17.5</v>
      </c>
      <c r="J11" s="27">
        <v>17.399999999999999</v>
      </c>
      <c r="K11" s="27">
        <v>17.399999999999999</v>
      </c>
      <c r="L11" s="27">
        <v>17.2</v>
      </c>
      <c r="M11" s="27">
        <v>16.7</v>
      </c>
      <c r="N11" s="62">
        <v>17</v>
      </c>
      <c r="O11" s="62">
        <v>18</v>
      </c>
      <c r="P11" s="62">
        <v>18</v>
      </c>
      <c r="Q11" s="62">
        <v>18</v>
      </c>
      <c r="R11" s="62">
        <v>18</v>
      </c>
    </row>
    <row r="12" spans="1:18" ht="21" customHeight="1" x14ac:dyDescent="0.25">
      <c r="A12" s="44">
        <v>22</v>
      </c>
      <c r="B12" s="44">
        <v>41</v>
      </c>
      <c r="C12" s="45" t="s">
        <v>66</v>
      </c>
      <c r="D12" s="45" t="s">
        <v>59</v>
      </c>
      <c r="E12" s="45" t="s">
        <v>48</v>
      </c>
      <c r="F12" s="28">
        <f>AVERAGE(Táblázat391011[[#This Row],[Kámán Diana]:[Béri Ferencné]])</f>
        <v>17.918181818181818</v>
      </c>
      <c r="G12" s="45" t="str">
        <f>VLOOKUP(Táblázat391011[[#This Row],[Pontszám]],minősítés,3,TRUE)</f>
        <v>Ezüst</v>
      </c>
      <c r="H12" s="27">
        <v>16.8</v>
      </c>
      <c r="I12" s="27">
        <v>17</v>
      </c>
      <c r="J12" s="27">
        <v>17</v>
      </c>
      <c r="K12" s="27">
        <v>19.399999999999999</v>
      </c>
      <c r="L12" s="27">
        <v>19</v>
      </c>
      <c r="M12" s="27">
        <v>20</v>
      </c>
      <c r="N12" s="62">
        <v>18.8</v>
      </c>
      <c r="O12" s="62">
        <v>17.5</v>
      </c>
      <c r="P12" s="62">
        <v>17.600000000000001</v>
      </c>
      <c r="Q12" s="62">
        <v>17</v>
      </c>
      <c r="R12" s="62">
        <v>17</v>
      </c>
    </row>
    <row r="13" spans="1:18" ht="21" customHeight="1" x14ac:dyDescent="0.25">
      <c r="A13" s="44">
        <v>46</v>
      </c>
      <c r="B13" s="44">
        <v>43</v>
      </c>
      <c r="C13" s="45" t="s">
        <v>96</v>
      </c>
      <c r="D13" s="45" t="s">
        <v>97</v>
      </c>
      <c r="E13" s="45" t="s">
        <v>48</v>
      </c>
      <c r="F13" s="28">
        <f>AVERAGE(Táblázat391011[[#This Row],[Kámán Diana]:[Béri Ferencné]])</f>
        <v>18.990909090909092</v>
      </c>
      <c r="G13" s="45" t="str">
        <f>VLOOKUP(Táblázat391011[[#This Row],[Pontszám]],minősítés,3,TRUE)</f>
        <v>Arany</v>
      </c>
      <c r="H13" s="27">
        <v>19</v>
      </c>
      <c r="I13" s="27">
        <v>18.3</v>
      </c>
      <c r="J13" s="27">
        <v>18.5</v>
      </c>
      <c r="K13" s="27">
        <v>19.7</v>
      </c>
      <c r="L13" s="27">
        <v>19.5</v>
      </c>
      <c r="M13" s="27">
        <v>20</v>
      </c>
      <c r="N13" s="62">
        <v>19.100000000000001</v>
      </c>
      <c r="O13" s="62">
        <v>18.8</v>
      </c>
      <c r="P13" s="62">
        <v>19</v>
      </c>
      <c r="Q13" s="62">
        <v>18.5</v>
      </c>
      <c r="R13" s="62">
        <v>18.5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5</vt:i4>
      </vt:variant>
    </vt:vector>
  </HeadingPairs>
  <TitlesOfParts>
    <vt:vector size="14" baseType="lpstr">
      <vt:lpstr>pontszámok</vt:lpstr>
      <vt:lpstr>fehér</vt:lpstr>
      <vt:lpstr>vörös</vt:lpstr>
      <vt:lpstr>fehér szakmai</vt:lpstr>
      <vt:lpstr>fehér társadalmi</vt:lpstr>
      <vt:lpstr>fehér női</vt:lpstr>
      <vt:lpstr>vörös szakmai</vt:lpstr>
      <vt:lpstr>vörös társadalmi</vt:lpstr>
      <vt:lpstr>vörös női</vt:lpstr>
      <vt:lpstr>minősítés</vt:lpstr>
      <vt:lpstr>fehér!Nyomtatási_terület</vt:lpstr>
      <vt:lpstr>'fehér női'!Nyomtatási_terület</vt:lpstr>
      <vt:lpstr>'fehér szakmai'!Nyomtatási_terület</vt:lpstr>
      <vt:lpstr>'fehér társadalmi'!Nyomtatási_terület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Gergácz Gábor</dc:creator>
  <cp:lastModifiedBy>user</cp:lastModifiedBy>
  <cp:lastPrinted>2013-04-05T20:18:27Z</cp:lastPrinted>
  <dcterms:created xsi:type="dcterms:W3CDTF">2013-04-04T21:58:57Z</dcterms:created>
  <dcterms:modified xsi:type="dcterms:W3CDTF">2013-04-06T12:21:16Z</dcterms:modified>
</cp:coreProperties>
</file>